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-my.sharepoint.com/personal/pia_winterkjar_sodir_no/Documents/Dokumenter/"/>
    </mc:Choice>
  </mc:AlternateContent>
  <xr:revisionPtr revIDLastSave="0" documentId="8_{48F15868-76DD-4A63-B744-2904CF984DE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<sst xmlns="http://schemas.openxmlformats.org/spreadsheetml/2006/main" count="154" uniqueCount="42">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</sst>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11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opLeftCell="A4" zoomScale="85" zoomScaleNormal="85" workbookViewId="0">
      <selection activeCell="P15" sqref="P15"/>
    </sheetView>
  </sheetViews>
  <sheetFormatPr baseColWidth="10" defaultColWidth="11.36328125" defaultRowHeight="14.5" x14ac:dyDescent="0.35"/>
  <cols>
    <col min="1" max="1" width="23" customWidth="1"/>
    <col min="8" max="8" width="12.36328125" customWidth="1"/>
    <col min="9" max="9" width="12.6328125" customWidth="1"/>
    <col min="10" max="10" width="14.36328125" bestFit="1" customWidth="1"/>
    <col min="13" max="13" width="14.6328125" customWidth="1"/>
    <col min="14" max="14" width="13.36328125" customWidth="1"/>
    <col min="15" max="15" width="11.6328125" bestFit="1" customWidth="1"/>
  </cols>
  <sheetData>
    <row r="2" spans="1:18" x14ac:dyDescent="0.35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4" customHeight="1" x14ac:dyDescent="0.35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5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5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4" customHeight="1" x14ac:dyDescent="0.35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5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5">
      <c r="A8" s="6">
        <v>2025</v>
      </c>
      <c r="B8" s="19">
        <v>45658</v>
      </c>
      <c r="C8" s="20">
        <v>8.5261014966140856</v>
      </c>
      <c r="D8" s="21">
        <v>8.6828140000000005</v>
      </c>
      <c r="E8" s="21">
        <v>5.9378E-2</v>
      </c>
      <c r="F8" s="21">
        <v>1.007287</v>
      </c>
      <c r="G8" s="23">
        <f t="shared" ref="G8:G19" si="0">SUM(D8:F8)</f>
        <v>9.7494790000000009</v>
      </c>
      <c r="H8" s="20">
        <v>11.010654714992553</v>
      </c>
      <c r="I8" s="21">
        <v>10.768932746999999</v>
      </c>
      <c r="J8" s="22">
        <f t="shared" ref="J8:J19" si="1">SUM(G8+I8)</f>
        <v>20.518411747000002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5">
      <c r="A9" s="6">
        <v>2025</v>
      </c>
      <c r="B9" s="19">
        <v>45689</v>
      </c>
      <c r="C9" s="20">
        <v>7.5714777209310338</v>
      </c>
      <c r="D9" s="21">
        <v>7.6031459999999997</v>
      </c>
      <c r="E9" s="21">
        <v>0.110761</v>
      </c>
      <c r="F9" s="21">
        <v>0.87876399999999999</v>
      </c>
      <c r="G9" s="22">
        <f t="shared" si="0"/>
        <v>8.5926709999999993</v>
      </c>
      <c r="H9" s="20">
        <v>9.5765228274427336</v>
      </c>
      <c r="I9" s="21">
        <v>9.9804002740000008</v>
      </c>
      <c r="J9" s="22">
        <f t="shared" si="1"/>
        <v>18.573071274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5">
      <c r="A10" s="6">
        <v>2025</v>
      </c>
      <c r="B10" s="19">
        <v>45717</v>
      </c>
      <c r="C10" s="20">
        <v>8.3125359022140977</v>
      </c>
      <c r="D10" s="21">
        <v>8.6606539999999992</v>
      </c>
      <c r="E10" s="21">
        <v>9.8872000000000002E-2</v>
      </c>
      <c r="F10" s="21">
        <v>0.97445800000000005</v>
      </c>
      <c r="G10" s="23">
        <f t="shared" si="0"/>
        <v>9.7339839999999995</v>
      </c>
      <c r="H10" s="20">
        <v>10.842847985526634</v>
      </c>
      <c r="I10" s="21">
        <v>10.916022380999999</v>
      </c>
      <c r="J10" s="23">
        <f t="shared" si="1"/>
        <v>20.650006380999997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5">
      <c r="A11" s="6">
        <v>2025</v>
      </c>
      <c r="B11" s="19">
        <v>45748</v>
      </c>
      <c r="C11" s="20">
        <v>8.42564417140904</v>
      </c>
      <c r="D11" s="21">
        <v>8.7023630000000001</v>
      </c>
      <c r="E11" s="21">
        <v>7.8012999999999999E-2</v>
      </c>
      <c r="F11" s="21">
        <v>0.89566599999999996</v>
      </c>
      <c r="G11" s="23">
        <f t="shared" si="0"/>
        <v>9.6760420000000007</v>
      </c>
      <c r="H11" s="20">
        <v>10.066910145492459</v>
      </c>
      <c r="I11" s="21">
        <v>10.258909418</v>
      </c>
      <c r="J11" s="23">
        <f t="shared" si="1"/>
        <v>19.934951418000001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5">
      <c r="A12" s="6">
        <v>2025</v>
      </c>
      <c r="B12" s="19">
        <v>45778</v>
      </c>
      <c r="C12" s="20">
        <v>8.8093540236295489</v>
      </c>
      <c r="D12" s="21">
        <v>8.8214839999999999</v>
      </c>
      <c r="E12" s="21">
        <v>2.5885999999999999E-2</v>
      </c>
      <c r="F12" s="21">
        <v>0.85265800000000003</v>
      </c>
      <c r="G12" s="22">
        <f t="shared" si="0"/>
        <v>9.7000279999999997</v>
      </c>
      <c r="H12" s="20">
        <v>9.1795273194211582</v>
      </c>
      <c r="I12" s="21">
        <v>9.2663628819999992</v>
      </c>
      <c r="J12" s="22">
        <f t="shared" si="1"/>
        <v>18.966390881999999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5">
      <c r="A13" s="6">
        <v>2025</v>
      </c>
      <c r="B13" s="19">
        <v>45809</v>
      </c>
      <c r="C13" s="20">
        <v>7.7434901333584927</v>
      </c>
      <c r="D13" s="21">
        <v>8.0005179999999996</v>
      </c>
      <c r="E13" s="21">
        <v>4.0721E-2</v>
      </c>
      <c r="F13" s="21">
        <v>0.83270100000000002</v>
      </c>
      <c r="G13" s="22">
        <f t="shared" si="0"/>
        <v>8.8739399999999993</v>
      </c>
      <c r="H13" s="20">
        <v>8.5079286056783818</v>
      </c>
      <c r="I13" s="21">
        <v>8.8047289509999995</v>
      </c>
      <c r="J13" s="23">
        <f t="shared" si="1"/>
        <v>17.678668950999999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5">
      <c r="A14" s="6">
        <v>2025</v>
      </c>
      <c r="B14" s="19">
        <v>45839</v>
      </c>
      <c r="C14" s="20">
        <v>8.916337601640123</v>
      </c>
      <c r="D14" s="21">
        <v>9.7120739999999994</v>
      </c>
      <c r="E14" s="21">
        <v>4.7767999999999998E-2</v>
      </c>
      <c r="F14" s="21">
        <v>0.94991199999999998</v>
      </c>
      <c r="G14" s="23">
        <f t="shared" si="0"/>
        <v>10.709753999999998</v>
      </c>
      <c r="H14" s="20">
        <v>9.9575726329662331</v>
      </c>
      <c r="I14" s="21">
        <v>10.224551918</v>
      </c>
      <c r="J14" s="23">
        <f t="shared" si="1"/>
        <v>20.934305918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5">
      <c r="A15" s="6">
        <v>2025</v>
      </c>
      <c r="B15" s="19">
        <v>45870</v>
      </c>
      <c r="C15" s="20">
        <v>8.8588055467349101</v>
      </c>
      <c r="D15" s="21">
        <v>9.6397849999999998</v>
      </c>
      <c r="E15" s="21">
        <v>8.8034000000000001E-2</v>
      </c>
      <c r="F15" s="21">
        <v>0.91770399999999996</v>
      </c>
      <c r="G15" s="23">
        <f t="shared" si="0"/>
        <v>10.645523000000001</v>
      </c>
      <c r="H15" s="20">
        <v>10.176712000648504</v>
      </c>
      <c r="I15" s="21">
        <v>10.347326133999999</v>
      </c>
      <c r="J15" s="23">
        <f t="shared" si="1"/>
        <v>20.992849134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5">
      <c r="A16" s="6">
        <v>2025</v>
      </c>
      <c r="B16" s="19">
        <v>45901</v>
      </c>
      <c r="C16" s="20">
        <v>8.2274412205033283</v>
      </c>
      <c r="D16" s="29">
        <v>9.0063230000000001</v>
      </c>
      <c r="E16" s="29">
        <v>0.161857</v>
      </c>
      <c r="F16" s="29">
        <v>0.72981099999999999</v>
      </c>
      <c r="G16" s="23">
        <f>SUM(D16:F16)</f>
        <v>9.8979909999999993</v>
      </c>
      <c r="H16" s="20">
        <v>8.6270816771587793</v>
      </c>
      <c r="I16" s="29">
        <v>8.5180652240000008</v>
      </c>
      <c r="J16" s="23">
        <f t="shared" si="1"/>
        <v>18.416056224000002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5">
      <c r="A17" s="6">
        <v>2025</v>
      </c>
      <c r="B17" s="19">
        <v>45931</v>
      </c>
      <c r="C17" s="20">
        <v>8.9306708616817403</v>
      </c>
      <c r="D17" s="21">
        <v>9.3673979999999997</v>
      </c>
      <c r="E17" s="21">
        <v>0.10623100000000001</v>
      </c>
      <c r="F17" s="21">
        <v>0.88251299999999999</v>
      </c>
      <c r="G17" s="23">
        <f t="shared" si="0"/>
        <v>10.356141999999998</v>
      </c>
      <c r="H17" s="20">
        <v>10.665487160791237</v>
      </c>
      <c r="I17" s="21">
        <v>10.442981877999999</v>
      </c>
      <c r="J17" s="23">
        <f t="shared" si="1"/>
        <v>20.799123877999996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5">
      <c r="A18" s="6">
        <v>2025</v>
      </c>
      <c r="B18" s="19">
        <v>45962</v>
      </c>
      <c r="C18" s="20">
        <v>8.6035013680848671</v>
      </c>
      <c r="D18" s="21">
        <v>8.9485569999999992</v>
      </c>
      <c r="E18" s="21">
        <v>0.10698199999999999</v>
      </c>
      <c r="F18" s="21">
        <v>0.90294099999999999</v>
      </c>
      <c r="G18" s="23">
        <f t="shared" si="0"/>
        <v>9.9584799999999998</v>
      </c>
      <c r="H18" s="20">
        <v>10.624372615477675</v>
      </c>
      <c r="I18" s="21">
        <v>10.864000000000001</v>
      </c>
      <c r="J18" s="23">
        <f t="shared" si="1"/>
        <v>20.822479999999999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5">
      <c r="A19" s="6">
        <v>2025</v>
      </c>
      <c r="B19" s="19">
        <v>45992</v>
      </c>
      <c r="C19" s="20">
        <v>9.1946399531987328</v>
      </c>
      <c r="D19" s="21">
        <v>9.6691599999999998</v>
      </c>
      <c r="E19" s="21">
        <v>0.108511</v>
      </c>
      <c r="F19" s="21">
        <v>1.028079</v>
      </c>
      <c r="G19" s="23">
        <f t="shared" si="0"/>
        <v>10.80575</v>
      </c>
      <c r="H19" s="20">
        <v>11.077655537082775</v>
      </c>
      <c r="I19" s="21">
        <v>11.388374517000001</v>
      </c>
      <c r="J19" s="23">
        <f t="shared" si="1"/>
        <v>22.194124516999999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5">
      <c r="A20" s="6">
        <v>2026</v>
      </c>
      <c r="B20" s="19">
        <v>46023</v>
      </c>
      <c r="C20" s="20">
        <v>9.2650388899999996</v>
      </c>
      <c r="D20" s="28">
        <v>9.8459486189595413</v>
      </c>
      <c r="E20" s="28">
        <v>9.4562818908691407E-2</v>
      </c>
      <c r="F20" s="28">
        <v>0.9955046083374024</v>
      </c>
      <c r="G20" s="23">
        <f>SUM(D20:F20)</f>
        <v>10.936016046205635</v>
      </c>
      <c r="H20" s="20">
        <v>10.727954452068051</v>
      </c>
      <c r="I20" s="28">
        <v>11.289454143858999</v>
      </c>
      <c r="J20" s="22">
        <f>SUM(G20+I20)</f>
        <v>22.225470190064634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5">
      <c r="A21" s="6">
        <v>2026</v>
      </c>
      <c r="B21" s="19">
        <v>46054</v>
      </c>
      <c r="C21" s="20">
        <v>8.2966063099999996</v>
      </c>
      <c r="D21" s="28"/>
      <c r="E21" s="28"/>
      <c r="F21" s="28"/>
      <c r="G21" s="22">
        <f t="shared" ref="G21:G31" si="6">SUM(D21:F21)</f>
        <v>0</v>
      </c>
      <c r="H21" s="20">
        <v>10.159601279666189</v>
      </c>
      <c r="I21" s="28"/>
      <c r="J21" s="22">
        <f t="shared" ref="J21:J31" si="7">SUM(G21+I21)</f>
        <v>0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5">
      <c r="A22" s="6">
        <v>2026</v>
      </c>
      <c r="B22" s="19">
        <v>46082</v>
      </c>
      <c r="C22" s="20">
        <v>8.8641395900000006</v>
      </c>
      <c r="D22" s="28"/>
      <c r="E22" s="28"/>
      <c r="F22" s="28"/>
      <c r="G22" s="23">
        <f t="shared" si="6"/>
        <v>0</v>
      </c>
      <c r="H22" s="20">
        <v>10.887774512378494</v>
      </c>
      <c r="I22" s="28"/>
      <c r="J22" s="23">
        <f t="shared" si="7"/>
        <v>0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5">
      <c r="A23" s="6">
        <v>2026</v>
      </c>
      <c r="B23" s="19">
        <v>46113</v>
      </c>
      <c r="C23" s="20">
        <v>8.6219985999999995</v>
      </c>
      <c r="D23" s="28"/>
      <c r="E23" s="28"/>
      <c r="F23" s="28"/>
      <c r="G23" s="23">
        <f t="shared" si="6"/>
        <v>0</v>
      </c>
      <c r="H23" s="20">
        <v>9.9118578444715517</v>
      </c>
      <c r="I23" s="28"/>
      <c r="J23" s="23">
        <f t="shared" si="7"/>
        <v>0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5">
      <c r="A24" s="6">
        <v>2026</v>
      </c>
      <c r="B24" s="19">
        <v>46143</v>
      </c>
      <c r="C24" s="20">
        <v>7.9218646499999998</v>
      </c>
      <c r="D24" s="28"/>
      <c r="E24" s="28"/>
      <c r="F24" s="28"/>
      <c r="G24" s="22">
        <f t="shared" si="6"/>
        <v>0</v>
      </c>
      <c r="H24" s="20">
        <v>9.4217826954709416</v>
      </c>
      <c r="I24" s="28"/>
      <c r="J24" s="22">
        <f t="shared" si="7"/>
        <v>0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5">
      <c r="A25" s="6">
        <v>2026</v>
      </c>
      <c r="B25" s="19">
        <v>46174</v>
      </c>
      <c r="C25" s="20">
        <v>8.5604571000000007</v>
      </c>
      <c r="D25" s="28"/>
      <c r="E25" s="28"/>
      <c r="F25" s="28"/>
      <c r="G25" s="22">
        <f t="shared" si="6"/>
        <v>0</v>
      </c>
      <c r="H25" s="20">
        <v>9.4964497979391052</v>
      </c>
      <c r="I25" s="28"/>
      <c r="J25" s="23">
        <f t="shared" si="7"/>
        <v>0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5">
      <c r="A26" s="6">
        <v>2026</v>
      </c>
      <c r="B26" s="19">
        <v>46204</v>
      </c>
      <c r="C26" s="20">
        <v>8.9431174500000008</v>
      </c>
      <c r="D26" s="28"/>
      <c r="E26" s="28"/>
      <c r="F26" s="28"/>
      <c r="G26" s="23">
        <f t="shared" si="6"/>
        <v>0</v>
      </c>
      <c r="H26" s="20">
        <v>11.06826158963311</v>
      </c>
      <c r="I26" s="28"/>
      <c r="J26" s="23">
        <f>SUM(G26+I26)</f>
        <v>0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5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5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5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5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5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5">
      <c r="B32" s="18">
        <v>46388</v>
      </c>
    </row>
    <row r="33" spans="1:10" x14ac:dyDescent="0.35">
      <c r="E33" s="15"/>
      <c r="H33" s="15"/>
      <c r="J33" s="2"/>
    </row>
    <row r="34" spans="1:10" x14ac:dyDescent="0.35">
      <c r="A34" s="10" t="s">
        <v>34</v>
      </c>
    </row>
    <row r="35" spans="1:10" x14ac:dyDescent="0.35">
      <c r="A35" s="10" t="s">
        <v>35</v>
      </c>
    </row>
    <row r="36" spans="1:10" x14ac:dyDescent="0.35">
      <c r="A36" s="10"/>
    </row>
    <row r="37" spans="1:10" x14ac:dyDescent="0.35">
      <c r="A37" s="3"/>
    </row>
    <row r="46" spans="1:10" x14ac:dyDescent="0.35">
      <c r="A46" s="3"/>
      <c r="B46" s="3"/>
      <c r="C46" s="3"/>
      <c r="D46" s="3"/>
    </row>
    <row r="47" spans="1:10" ht="15.5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abSelected="1" zoomScale="85" zoomScaleNormal="85" workbookViewId="0">
      <selection activeCell="C33" sqref="C33"/>
    </sheetView>
  </sheetViews>
  <sheetFormatPr baseColWidth="10" defaultColWidth="11.36328125" defaultRowHeight="14.5" x14ac:dyDescent="0.35"/>
  <cols>
    <col min="1" max="1" width="23" customWidth="1"/>
    <col min="8" max="8" width="12.36328125" customWidth="1"/>
    <col min="9" max="9" width="12.6328125" customWidth="1"/>
    <col min="10" max="10" width="15.36328125" customWidth="1"/>
    <col min="11" max="11" width="12.6328125" customWidth="1"/>
    <col min="13" max="13" width="14.6328125" customWidth="1"/>
    <col min="14" max="14" width="13.36328125" customWidth="1"/>
    <col min="15" max="15" width="10.6328125" bestFit="1" customWidth="1"/>
  </cols>
  <sheetData>
    <row r="2" spans="1:16" x14ac:dyDescent="0.35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72.5" x14ac:dyDescent="0.35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5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5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5" customHeight="1" x14ac:dyDescent="0.35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5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5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1.7617709696774195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0.20438178161290324</v>
      </c>
      <c r="G8" s="24">
        <f>'produksjonsdata-Sm3'!G8*6.29/'produksjonsdata-per dag'!$O8</f>
        <v>1.9782007390322582</v>
      </c>
      <c r="H8" s="24">
        <f>'produksjonsdata-Sm3'!H8*1000/'produksjonsdata-per dag'!$O8</f>
        <v>355.18241016105014</v>
      </c>
      <c r="I8" s="24">
        <f>'produksjonsdata-Sm3'!I8*1000/'produksjonsdata-per dag'!$O8</f>
        <v>347.38492732258061</v>
      </c>
      <c r="J8" s="24">
        <f>'produksjonsdata-Sm3'!J8/O8</f>
        <v>0.66188424990322592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5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1.7079924407142857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0.19740805571428571</v>
      </c>
      <c r="G9" s="24">
        <f>'produksjonsdata-Sm3'!G9*6.29/'produksjonsdata-per dag'!$O9</f>
        <v>1.9302821639285714</v>
      </c>
      <c r="H9" s="24">
        <f>'produksjonsdata-Sm3'!H9*1000/'produksjonsdata-per dag'!$O9</f>
        <v>342.01867240866903</v>
      </c>
      <c r="I9" s="24">
        <f>'produksjonsdata-Sm3'!I9*1000/'produksjonsdata-per dag'!$O9</f>
        <v>356.4428669285715</v>
      </c>
      <c r="J9" s="24">
        <f>'produksjonsdata-Sm3'!J9/O9</f>
        <v>0.66332397407142862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5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1.7572746341935483</v>
      </c>
      <c r="E10" s="24">
        <f>'produksjonsdata-Sm3'!E10*6.29/'produksjonsdata-per dag'!$O10</f>
        <v>2.0061447741935485E-2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1.9750567535483869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352.12975422580644</v>
      </c>
      <c r="J10" s="24">
        <f>'produksjonsdata-Sm3'!J10/O10</f>
        <v>0.66612923809677416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5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1.8245954423333333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0.18779130466666666</v>
      </c>
      <c r="G11" s="24">
        <f>'produksjonsdata-Sm3'!G11*6.29/'produksjonsdata-per dag'!$O11</f>
        <v>2.0287434726666667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341.96364726666667</v>
      </c>
      <c r="J11" s="24">
        <f>'produksjonsdata-Sm3'!J11/O11</f>
        <v>0.66449838059999999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5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1.7899075600000001</v>
      </c>
      <c r="E12" s="24">
        <f>'produksjonsdata-Sm3'!E12*6.29/'produksjonsdata-per dag'!$O12</f>
        <v>5.2523529032258067E-3</v>
      </c>
      <c r="F12" s="24">
        <f>'produksjonsdata-Sm3'!F12*6.29/'produksjonsdata-per dag'!$O12</f>
        <v>0.17300705870967742</v>
      </c>
      <c r="G12" s="24">
        <f>'produksjonsdata-Sm3'!G12*6.29/'produksjonsdata-per dag'!$O12</f>
        <v>1.9681669716129031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298.91493167741936</v>
      </c>
      <c r="J12" s="24">
        <f>'produksjonsdata-Sm3'!J12/O12</f>
        <v>0.6118190607096774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5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1.6774419406666667</v>
      </c>
      <c r="E13" s="24">
        <f>'produksjonsdata-Sm3'!E13*6.29/'produksjonsdata-per dag'!$O13</f>
        <v>8.5378363333333332E-3</v>
      </c>
      <c r="F13" s="24">
        <f>'produksjonsdata-Sm3'!F13*6.29/'produksjonsdata-per dag'!$O13</f>
        <v>0.17458964300000002</v>
      </c>
      <c r="G13" s="24">
        <f>'produksjonsdata-Sm3'!G13*6.29/'produksjonsdata-per dag'!$O13</f>
        <v>1.86056942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293.49096503333328</v>
      </c>
      <c r="J13" s="24">
        <f>'produksjonsdata-Sm3'!J13/O13</f>
        <v>0.58928896503333328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5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1.9706111438709677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0.19274020903225805</v>
      </c>
      <c r="G14" s="24">
        <f>'produksjonsdata-Sm3'!G14*6.29/'produksjonsdata-per dag'!$O14</f>
        <v>2.1730436341935482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329.82425541935481</v>
      </c>
      <c r="J14" s="24">
        <f>'produksjonsdata-Sm3'!J14/O14</f>
        <v>0.67530019090322579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5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1.955943472580645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0.18620510193548387</v>
      </c>
      <c r="G15" s="24">
        <f>'produksjonsdata-Sm3'!G15*6.29/'produksjonsdata-per dag'!$O15</f>
        <v>2.1600109570967745</v>
      </c>
      <c r="H15" s="24">
        <f>'produksjonsdata-Sm3'!H15*1000/'produksjonsdata-per dag'!$O15</f>
        <v>328.28103227898401</v>
      </c>
      <c r="I15" s="24">
        <f>'produksjonsdata-Sm3'!I15*1000/'produksjonsdata-per dag'!$O15</f>
        <v>333.78471399999995</v>
      </c>
      <c r="J15" s="24">
        <f>'produksjonsdata-Sm3'!J15/O15</f>
        <v>0.67718868174193547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5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1.8883257223333334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0.15301703966666666</v>
      </c>
      <c r="G16" s="24">
        <f>'produksjonsdata-Sm3'!G16*6.29/'produksjonsdata-per dag'!$O16</f>
        <v>2.0752787796666667</v>
      </c>
      <c r="H16" s="24">
        <f>'produksjonsdata-Sm3'!H16*1000/'produksjonsdata-per dag'!$O16</f>
        <v>287.569389238626</v>
      </c>
      <c r="I16" s="24">
        <f>'produksjonsdata-Sm3'!I16*1000/'produksjonsdata-per dag'!$O16</f>
        <v>283.93550746666665</v>
      </c>
      <c r="J16" s="24">
        <f>'produksjonsdata-Sm3'!J16/O16</f>
        <v>0.61386854080000008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5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1.9006752716129032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0.17906473451612903</v>
      </c>
      <c r="G17" s="24">
        <f>'produksjonsdata-Sm3'!G17*6.29/'produksjonsdata-per dag'!$O17</f>
        <v>2.101294618709677</v>
      </c>
      <c r="H17" s="24">
        <f>'produksjonsdata-Sm3'!H17*1000/'produksjonsdata-per dag'!$O17</f>
        <v>344.04797292874957</v>
      </c>
      <c r="I17" s="24">
        <f>'produksjonsdata-Sm3'!I17*1000/'produksjonsdata-per dag'!$O17</f>
        <v>336.87038316129031</v>
      </c>
      <c r="J17" s="24">
        <f>'produksjonsdata-Sm3'!J17/O17</f>
        <v>0.67093947993548375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5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1.8762141176666665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0.18931662966666665</v>
      </c>
      <c r="G18" s="24">
        <f>'produksjonsdata-Sm3'!G18*6.29/'produksjonsdata-per dag'!$O18</f>
        <v>2.0879613066666667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362.13333333333333</v>
      </c>
      <c r="J18" s="24">
        <f>'produksjonsdata-Sm3'!J18/O18</f>
        <v>0.69408266666666663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5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1.9619037548387095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0.20860054548387097</v>
      </c>
      <c r="G19" s="25">
        <f>'produksjonsdata-Sm3'!G19*6.29/'produksjonsdata-per dag'!$O19</f>
        <v>2.1925215322580645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367.36691990322583</v>
      </c>
      <c r="J19" s="24">
        <f>'produksjonsdata-Sm3'!J19/O19</f>
        <v>0.71593950054838706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5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31">
        <f>'produksjonsdata-Sm3'!D20*6.29/'produksjonsdata-per dag'!$O20</f>
        <v>1.9977747359114684</v>
      </c>
      <c r="E20" s="31">
        <f>'produksjonsdata-Sm3'!E20*6.29/'produksjonsdata-per dag'!$O20</f>
        <v>1.9187100997924804E-2</v>
      </c>
      <c r="F20" s="31">
        <f>'produksjonsdata-Sm3'!F20*6.29/'produksjonsdata-per dag'!$O20</f>
        <v>0.20199109633684714</v>
      </c>
      <c r="G20" s="31">
        <f>'produksjonsdata-Sm3'!G20*6.29/'produksjonsdata-per dag'!$O20</f>
        <v>2.2189529332462401</v>
      </c>
      <c r="H20" s="25">
        <f>'produksjonsdata-Sm3'!H20*1000/'produksjonsdata-per dag'!$O20</f>
        <v>346.06304684090486</v>
      </c>
      <c r="I20" s="31">
        <f>'produksjonsdata-Sm3'!I20*1000/'produksjonsdata-per dag'!$O20</f>
        <v>364.17594012448382</v>
      </c>
      <c r="J20" s="24">
        <f>'produksjonsdata-Sm3'!J20/O20</f>
        <v>0.71695065129240754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5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0</v>
      </c>
      <c r="E21" s="25">
        <f>'produksjonsdata-Sm3'!E21*6.29/'produksjonsdata-per dag'!$O21</f>
        <v>0</v>
      </c>
      <c r="F21" s="25">
        <f>'produksjonsdata-Sm3'!F21*6.29/'produksjonsdata-per dag'!$O21</f>
        <v>0</v>
      </c>
      <c r="G21" s="25">
        <f>'produksjonsdata-Sm3'!G21*6.29/'produksjonsdata-per dag'!$O21</f>
        <v>0</v>
      </c>
      <c r="H21" s="25">
        <f>'produksjonsdata-Sm3'!H21*1000/'produksjonsdata-per dag'!$O21</f>
        <v>362.84290284522103</v>
      </c>
      <c r="I21" s="25">
        <f>'produksjonsdata-Sm3'!I21*1000/'produksjonsdata-per dag'!$O21</f>
        <v>0</v>
      </c>
      <c r="J21" s="24">
        <f>'produksjonsdata-Sm3'!J21/O21</f>
        <v>0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5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0</v>
      </c>
      <c r="E22" s="25">
        <f>'produksjonsdata-Sm3'!E22*6.29/'produksjonsdata-per dag'!$O22</f>
        <v>0</v>
      </c>
      <c r="F22" s="25">
        <f>'produksjonsdata-Sm3'!F22*6.29/'produksjonsdata-per dag'!$O22</f>
        <v>0</v>
      </c>
      <c r="G22" s="25">
        <f>'produksjonsdata-Sm3'!G22*6.29/'produksjonsdata-per dag'!$O22</f>
        <v>0</v>
      </c>
      <c r="H22" s="25">
        <f>'produksjonsdata-Sm3'!H22*1000/'produksjonsdata-per dag'!$O22</f>
        <v>351.21853265737076</v>
      </c>
      <c r="I22" s="25">
        <f>'produksjonsdata-Sm3'!I22*1000/'produksjonsdata-per dag'!$O22</f>
        <v>0</v>
      </c>
      <c r="J22" s="24">
        <f>'produksjonsdata-Sm3'!J22/O22</f>
        <v>0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5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0</v>
      </c>
      <c r="E23" s="25">
        <f>'produksjonsdata-Sm3'!E23*6.29/'produksjonsdata-per dag'!$O23</f>
        <v>0</v>
      </c>
      <c r="F23" s="25">
        <f>'produksjonsdata-Sm3'!F23*6.29/'produksjonsdata-per dag'!$O23</f>
        <v>0</v>
      </c>
      <c r="G23" s="25">
        <f>'produksjonsdata-Sm3'!G23*6.29/'produksjonsdata-per dag'!$O23</f>
        <v>0</v>
      </c>
      <c r="H23" s="25">
        <f>'produksjonsdata-Sm3'!H23*1000/'produksjonsdata-per dag'!$O23</f>
        <v>330.39526148238502</v>
      </c>
      <c r="I23" s="25">
        <f>'produksjonsdata-Sm3'!I23*1000/'produksjonsdata-per dag'!$O23</f>
        <v>0</v>
      </c>
      <c r="J23" s="24">
        <f>'produksjonsdata-Sm3'!J23/O23</f>
        <v>0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5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0</v>
      </c>
      <c r="E24" s="25">
        <f>'produksjonsdata-Sm3'!E24*6.29/'produksjonsdata-per dag'!$O24</f>
        <v>0</v>
      </c>
      <c r="F24" s="25">
        <f>'produksjonsdata-Sm3'!F24*6.29/'produksjonsdata-per dag'!$O24</f>
        <v>0</v>
      </c>
      <c r="G24" s="25">
        <f>'produksjonsdata-Sm3'!G24*6.29/'produksjonsdata-per dag'!$O24</f>
        <v>0</v>
      </c>
      <c r="H24" s="25">
        <f>'produksjonsdata-Sm3'!H24*1000/'produksjonsdata-per dag'!$O24</f>
        <v>303.92847404744975</v>
      </c>
      <c r="I24" s="25">
        <f>'produksjonsdata-Sm3'!I24*1000/'produksjonsdata-per dag'!$O24</f>
        <v>0</v>
      </c>
      <c r="J24" s="24">
        <f>'produksjonsdata-Sm3'!J24/O24</f>
        <v>0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5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0</v>
      </c>
      <c r="E25" s="25">
        <f>'produksjonsdata-Sm3'!E25*6.29/'produksjonsdata-per dag'!$O25</f>
        <v>0</v>
      </c>
      <c r="F25" s="25">
        <f>'produksjonsdata-Sm3'!F25*6.29/'produksjonsdata-per dag'!$O25</f>
        <v>0</v>
      </c>
      <c r="G25" s="25">
        <f>'produksjonsdata-Sm3'!G25*6.29/'produksjonsdata-per dag'!$O25</f>
        <v>0</v>
      </c>
      <c r="H25" s="25">
        <f>'produksjonsdata-Sm3'!H25*1000/'produksjonsdata-per dag'!$O25</f>
        <v>316.54832659797017</v>
      </c>
      <c r="I25" s="25">
        <f>'produksjonsdata-Sm3'!I25*1000/'produksjonsdata-per dag'!$O25</f>
        <v>0</v>
      </c>
      <c r="J25" s="25">
        <f>'produksjonsdata-Sm3'!J25/O25</f>
        <v>0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5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0</v>
      </c>
      <c r="E26" s="25">
        <f>'produksjonsdata-Sm3'!E26*6.29/'produksjonsdata-per dag'!$O26</f>
        <v>0</v>
      </c>
      <c r="F26" s="25">
        <f>'produksjonsdata-Sm3'!F26*6.29/'produksjonsdata-per dag'!$O26</f>
        <v>0</v>
      </c>
      <c r="G26" s="25">
        <f>'produksjonsdata-Sm3'!G26*6.29/'produksjonsdata-per dag'!$O26</f>
        <v>0</v>
      </c>
      <c r="H26" s="25">
        <f>'produksjonsdata-Sm3'!H26*1000/'produksjonsdata-per dag'!$O26</f>
        <v>357.04069643977772</v>
      </c>
      <c r="I26" s="25">
        <f>'produksjonsdata-Sm3'!I26*1000/'produksjonsdata-per dag'!$O26</f>
        <v>0</v>
      </c>
      <c r="J26" s="24">
        <f>'produksjonsdata-Sm3'!J26/O26</f>
        <v>0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5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5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5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5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5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" customHeight="1" x14ac:dyDescent="0.35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5">
      <c r="A33" s="3"/>
      <c r="B33" s="1"/>
      <c r="C33" s="2"/>
      <c r="I33" s="12"/>
    </row>
    <row r="35" spans="1:10" x14ac:dyDescent="0.35">
      <c r="E35" s="15"/>
      <c r="H35" s="15"/>
      <c r="J35" s="2"/>
    </row>
    <row r="36" spans="1:10" x14ac:dyDescent="0.35">
      <c r="A36" s="10" t="s">
        <v>34</v>
      </c>
    </row>
    <row r="37" spans="1:10" x14ac:dyDescent="0.35">
      <c r="A37" s="10" t="s">
        <v>35</v>
      </c>
    </row>
    <row r="38" spans="1:10" x14ac:dyDescent="0.35">
      <c r="A38" s="10"/>
    </row>
    <row r="39" spans="1:10" x14ac:dyDescent="0.35">
      <c r="A39" s="3"/>
    </row>
    <row r="48" spans="1:10" x14ac:dyDescent="0.35">
      <c r="A48" s="3"/>
      <c r="B48" s="3"/>
      <c r="C48" s="3"/>
      <c r="D48" s="3"/>
    </row>
    <row r="49" spans="4:4" ht="15.5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962c267340b57548471550171c0e8050">
  <xsd:schema xmlns:xsd="http://www.w3.org/2001/XMLSchema" xmlns:xs="http://www.w3.org/2001/XMLSchema" xmlns:p="http://schemas.microsoft.com/office/2006/metadata/properties" xmlns:ns2="2bd013c7-4581-482e-b998-f78837df8140" xmlns:ns3="e0bf0d6d-a629-4828-a92a-90b0d9e6d7cb" targetNamespace="http://schemas.microsoft.com/office/2006/metadata/properties" ma:root="true" ma:fieldsID="99b0ec07580325e4cd5bb76296ab0f7e" ns2:_="" ns3:_="">
    <xsd:import namespace="2bd013c7-4581-482e-b998-f78837df8140"/>
    <xsd:import namespace="e0bf0d6d-a629-4828-a92a-90b0d9e6d7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f0d6d-a629-4828-a92a-90b0d9e6d7c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e0bf0d6d-a629-4828-a92a-90b0d9e6d7cb" xsi:nil="true"/>
  </documentManagement>
</p:properties>
</file>

<file path=customXml/itemProps1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93C31-69EB-438D-93C4-8E59C55D7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e0bf0d6d-a629-4828-a92a-90b0d9e6d7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Winterkjær Pia</cp:lastModifiedBy>
  <cp:revision/>
  <dcterms:created xsi:type="dcterms:W3CDTF">2009-02-17T11:13:04Z</dcterms:created>
  <dcterms:modified xsi:type="dcterms:W3CDTF">2026-02-20T09:19:44Z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</Properties>
</file>