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"/>
    </mc:Choice>
  </mc:AlternateContent>
  <xr:revisionPtr revIDLastSave="0" documentId="13_ncr:1_{AC29FA29-F688-45D2-8BB4-AEB0E3CF4E89}" xr6:coauthVersionLast="36" xr6:coauthVersionMax="36" xr10:uidLastSave="{00000000-0000-0000-0000-000000000000}"/>
  <bookViews>
    <workbookView xWindow="0" yWindow="0" windowWidth="17592" windowHeight="8688" tabRatio="894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0" i="2" l="1"/>
  <c r="M21" i="2"/>
  <c r="M22" i="2"/>
  <c r="M23" i="2"/>
  <c r="M24" i="2"/>
  <c r="M25" i="2"/>
  <c r="M26" i="2"/>
  <c r="M27" i="2"/>
  <c r="M28" i="2"/>
  <c r="M29" i="2"/>
  <c r="M30" i="2"/>
  <c r="M31" i="2"/>
  <c r="M32" i="2"/>
  <c r="N21" i="2" l="1"/>
  <c r="M8" i="2" l="1"/>
  <c r="N9" i="2"/>
  <c r="N10" i="2"/>
  <c r="N11" i="2"/>
  <c r="N12" i="2"/>
  <c r="N13" i="2"/>
  <c r="N14" i="2"/>
  <c r="N15" i="2"/>
  <c r="N16" i="2"/>
  <c r="N17" i="2"/>
  <c r="N18" i="2"/>
  <c r="N19" i="2"/>
  <c r="N20" i="2"/>
  <c r="N22" i="2"/>
  <c r="N23" i="2"/>
  <c r="N24" i="2"/>
  <c r="N25" i="2"/>
  <c r="N26" i="2"/>
  <c r="N27" i="2"/>
  <c r="N28" i="2"/>
  <c r="N29" i="2"/>
  <c r="N30" i="2"/>
  <c r="N31" i="2"/>
  <c r="N8" i="2"/>
  <c r="N32" i="2" l="1"/>
  <c r="G10" i="2" l="1"/>
  <c r="J10" i="2" s="1"/>
  <c r="G11" i="2"/>
  <c r="J11" i="2" s="1"/>
  <c r="G13" i="2"/>
  <c r="J13" i="2" s="1"/>
  <c r="G14" i="2"/>
  <c r="J14" i="2" s="1"/>
  <c r="G15" i="2"/>
  <c r="J15" i="2" s="1"/>
  <c r="G17" i="2"/>
  <c r="J17" i="2" s="1"/>
  <c r="G18" i="2"/>
  <c r="J18" i="2" s="1"/>
  <c r="G19" i="2"/>
  <c r="J19" i="2" s="1"/>
  <c r="G25" i="2"/>
  <c r="G26" i="2"/>
  <c r="N9" i="20"/>
  <c r="N10" i="20"/>
  <c r="N11" i="20"/>
  <c r="N12" i="20"/>
  <c r="N13" i="20"/>
  <c r="N14" i="20"/>
  <c r="N15" i="20"/>
  <c r="N16" i="20"/>
  <c r="I16" i="20" s="1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I30" i="20" s="1"/>
  <c r="N31" i="20"/>
  <c r="N8" i="20"/>
  <c r="M19" i="2"/>
  <c r="M18" i="2"/>
  <c r="M17" i="2"/>
  <c r="M16" i="2"/>
  <c r="M15" i="2"/>
  <c r="M14" i="2"/>
  <c r="M13" i="2"/>
  <c r="M12" i="2"/>
  <c r="M11" i="2"/>
  <c r="M10" i="2"/>
  <c r="M9" i="2"/>
  <c r="G20" i="2"/>
  <c r="G21" i="2"/>
  <c r="G22" i="2"/>
  <c r="G23" i="2"/>
  <c r="G24" i="2"/>
  <c r="G27" i="2"/>
  <c r="G28" i="2"/>
  <c r="G29" i="2"/>
  <c r="G30" i="2"/>
  <c r="G31" i="2"/>
  <c r="G32" i="2"/>
  <c r="G9" i="2"/>
  <c r="J9" i="2" s="1"/>
  <c r="G12" i="2"/>
  <c r="J12" i="2" s="1"/>
  <c r="G16" i="2"/>
  <c r="J16" i="2" s="1"/>
  <c r="G8" i="2"/>
  <c r="J8" i="2" s="1"/>
  <c r="G31" i="20" l="1"/>
  <c r="G30" i="20"/>
  <c r="L31" i="20"/>
  <c r="D31" i="20"/>
  <c r="K31" i="20"/>
  <c r="F31" i="20"/>
  <c r="E31" i="20"/>
  <c r="C31" i="20"/>
  <c r="L30" i="20"/>
  <c r="F30" i="20"/>
  <c r="D30" i="20"/>
  <c r="K30" i="20"/>
  <c r="E30" i="20"/>
  <c r="C30" i="20"/>
  <c r="L29" i="20"/>
  <c r="D29" i="20"/>
  <c r="E29" i="20"/>
  <c r="C29" i="20"/>
  <c r="F29" i="20"/>
  <c r="K29" i="20"/>
  <c r="L28" i="20"/>
  <c r="C28" i="20"/>
  <c r="K28" i="20"/>
  <c r="D28" i="20"/>
  <c r="F28" i="20"/>
  <c r="E28" i="20"/>
  <c r="L27" i="20"/>
  <c r="D27" i="20"/>
  <c r="K27" i="20"/>
  <c r="C27" i="20"/>
  <c r="F27" i="20"/>
  <c r="E27" i="20"/>
  <c r="G26" i="20"/>
  <c r="L26" i="20"/>
  <c r="F26" i="20"/>
  <c r="D26" i="20"/>
  <c r="E26" i="20"/>
  <c r="C26" i="20"/>
  <c r="K26" i="20"/>
  <c r="L25" i="20"/>
  <c r="D25" i="20"/>
  <c r="E25" i="20"/>
  <c r="K25" i="20"/>
  <c r="F25" i="20"/>
  <c r="C25" i="20"/>
  <c r="G25" i="20"/>
  <c r="L24" i="20"/>
  <c r="D24" i="20"/>
  <c r="F24" i="20"/>
  <c r="K24" i="20"/>
  <c r="E24" i="20"/>
  <c r="C24" i="20"/>
  <c r="G24" i="20"/>
  <c r="I24" i="20"/>
  <c r="L23" i="20"/>
  <c r="D23" i="20"/>
  <c r="K23" i="20"/>
  <c r="C23" i="20"/>
  <c r="F23" i="20"/>
  <c r="E23" i="20"/>
  <c r="G22" i="20"/>
  <c r="L22" i="20"/>
  <c r="F22" i="20"/>
  <c r="D22" i="20"/>
  <c r="E22" i="20"/>
  <c r="K22" i="20"/>
  <c r="C22" i="20"/>
  <c r="G21" i="20"/>
  <c r="H21" i="20"/>
  <c r="L21" i="20"/>
  <c r="D21" i="20"/>
  <c r="E21" i="20"/>
  <c r="C21" i="20"/>
  <c r="F21" i="20"/>
  <c r="K21" i="20"/>
  <c r="L20" i="20"/>
  <c r="K20" i="20"/>
  <c r="D20" i="20"/>
  <c r="C20" i="20"/>
  <c r="F20" i="20"/>
  <c r="E20" i="20"/>
  <c r="J19" i="20"/>
  <c r="L19" i="20"/>
  <c r="E19" i="20"/>
  <c r="D19" i="20"/>
  <c r="K19" i="20"/>
  <c r="G19" i="20"/>
  <c r="C19" i="20"/>
  <c r="F19" i="20"/>
  <c r="J18" i="20"/>
  <c r="L18" i="20"/>
  <c r="G18" i="20"/>
  <c r="E18" i="20"/>
  <c r="D18" i="20"/>
  <c r="C18" i="20"/>
  <c r="K18" i="20"/>
  <c r="M18" i="20" s="1"/>
  <c r="F18" i="20"/>
  <c r="J17" i="20"/>
  <c r="L17" i="20"/>
  <c r="E17" i="20"/>
  <c r="F17" i="20"/>
  <c r="G17" i="20"/>
  <c r="C17" i="20"/>
  <c r="K17" i="20"/>
  <c r="M17" i="20" s="1"/>
  <c r="D17" i="20"/>
  <c r="J16" i="20"/>
  <c r="L16" i="20"/>
  <c r="F16" i="20"/>
  <c r="K16" i="20"/>
  <c r="D16" i="20"/>
  <c r="G16" i="20"/>
  <c r="E16" i="20"/>
  <c r="C16" i="20"/>
  <c r="J15" i="20"/>
  <c r="K15" i="20"/>
  <c r="G15" i="20"/>
  <c r="C15" i="20"/>
  <c r="F15" i="20"/>
  <c r="L15" i="20"/>
  <c r="E15" i="20"/>
  <c r="D15" i="20"/>
  <c r="I15" i="20"/>
  <c r="J14" i="20"/>
  <c r="L14" i="20"/>
  <c r="G14" i="20"/>
  <c r="E14" i="20"/>
  <c r="F14" i="20"/>
  <c r="K14" i="20"/>
  <c r="D14" i="20"/>
  <c r="C14" i="20"/>
  <c r="J13" i="20"/>
  <c r="L13" i="20"/>
  <c r="F13" i="20"/>
  <c r="G13" i="20"/>
  <c r="C13" i="20"/>
  <c r="K13" i="20"/>
  <c r="D13" i="20"/>
  <c r="E13" i="20"/>
  <c r="J12" i="20"/>
  <c r="L12" i="20"/>
  <c r="K12" i="20"/>
  <c r="G12" i="20"/>
  <c r="F12" i="20"/>
  <c r="E12" i="20"/>
  <c r="D12" i="20"/>
  <c r="C12" i="20"/>
  <c r="J11" i="20"/>
  <c r="L11" i="20"/>
  <c r="E11" i="20"/>
  <c r="F11" i="20"/>
  <c r="K11" i="20"/>
  <c r="D11" i="20"/>
  <c r="C11" i="20"/>
  <c r="G11" i="20"/>
  <c r="I11" i="20"/>
  <c r="J10" i="20"/>
  <c r="L10" i="20"/>
  <c r="G10" i="20"/>
  <c r="E10" i="20"/>
  <c r="C10" i="20"/>
  <c r="D10" i="20"/>
  <c r="K10" i="20"/>
  <c r="F10" i="20"/>
  <c r="J9" i="20"/>
  <c r="G9" i="20"/>
  <c r="C9" i="20"/>
  <c r="E9" i="20"/>
  <c r="K9" i="20"/>
  <c r="M9" i="20" s="1"/>
  <c r="D9" i="20"/>
  <c r="F9" i="20"/>
  <c r="L9" i="20"/>
  <c r="J8" i="20"/>
  <c r="K8" i="20"/>
  <c r="C8" i="20"/>
  <c r="G8" i="20"/>
  <c r="F8" i="20"/>
  <c r="E8" i="20"/>
  <c r="D8" i="20"/>
  <c r="L8" i="20"/>
  <c r="J29" i="2"/>
  <c r="J29" i="20" s="1"/>
  <c r="G29" i="20"/>
  <c r="J28" i="2"/>
  <c r="J28" i="20" s="1"/>
  <c r="G28" i="20"/>
  <c r="J27" i="2"/>
  <c r="J27" i="20" s="1"/>
  <c r="G27" i="20"/>
  <c r="J25" i="2"/>
  <c r="J25" i="20" s="1"/>
  <c r="J24" i="2"/>
  <c r="J24" i="20" s="1"/>
  <c r="J23" i="2"/>
  <c r="J23" i="20" s="1"/>
  <c r="G23" i="20"/>
  <c r="J22" i="2"/>
  <c r="J22" i="20" s="1"/>
  <c r="J21" i="2"/>
  <c r="J21" i="20" s="1"/>
  <c r="J20" i="2"/>
  <c r="J20" i="20" s="1"/>
  <c r="G20" i="20"/>
  <c r="H31" i="20"/>
  <c r="I31" i="20"/>
  <c r="H30" i="20"/>
  <c r="H29" i="20"/>
  <c r="I29" i="20"/>
  <c r="I28" i="20"/>
  <c r="H28" i="20"/>
  <c r="H27" i="20"/>
  <c r="I27" i="20"/>
  <c r="I26" i="20"/>
  <c r="H26" i="20"/>
  <c r="I25" i="20"/>
  <c r="H25" i="20"/>
  <c r="H24" i="20"/>
  <c r="H23" i="20"/>
  <c r="I23" i="20"/>
  <c r="I22" i="20"/>
  <c r="H22" i="20"/>
  <c r="H19" i="20"/>
  <c r="H18" i="20"/>
  <c r="I19" i="20"/>
  <c r="I18" i="20"/>
  <c r="I17" i="20"/>
  <c r="H17" i="20"/>
  <c r="H16" i="20"/>
  <c r="H15" i="20"/>
  <c r="H14" i="20"/>
  <c r="H13" i="20"/>
  <c r="I14" i="20"/>
  <c r="I13" i="20"/>
  <c r="I12" i="20"/>
  <c r="H12" i="20"/>
  <c r="H11" i="20"/>
  <c r="I10" i="20"/>
  <c r="H10" i="20"/>
  <c r="I9" i="20"/>
  <c r="H9" i="20"/>
  <c r="I8" i="20"/>
  <c r="H8" i="20"/>
  <c r="I20" i="20"/>
  <c r="H20" i="20"/>
  <c r="I21" i="20"/>
  <c r="J31" i="2"/>
  <c r="J31" i="20" s="1"/>
  <c r="J30" i="2"/>
  <c r="J30" i="20" s="1"/>
  <c r="J26" i="2"/>
  <c r="J26" i="20" s="1"/>
  <c r="M22" i="20" l="1"/>
  <c r="M13" i="20"/>
  <c r="M31" i="20"/>
  <c r="M16" i="20"/>
  <c r="M15" i="20"/>
  <c r="M19" i="20"/>
  <c r="M10" i="20"/>
  <c r="M23" i="20"/>
  <c r="M27" i="20"/>
  <c r="M24" i="20"/>
  <c r="M26" i="20"/>
  <c r="M30" i="20"/>
  <c r="M29" i="20"/>
  <c r="M28" i="20"/>
  <c r="M25" i="20"/>
  <c r="M20" i="20"/>
  <c r="M14" i="20"/>
  <c r="M12" i="20"/>
  <c r="M11" i="20"/>
  <c r="M8" i="20"/>
  <c r="M21" i="20"/>
</calcChain>
</file>

<file path=xl/sharedStrings.xml><?xml version="1.0" encoding="utf-8"?>
<sst xmlns="http://schemas.openxmlformats.org/spreadsheetml/2006/main" count="198" uniqueCount="58">
  <si>
    <t>År</t>
  </si>
  <si>
    <t>Mnd</t>
  </si>
  <si>
    <t xml:space="preserve">MSm³ </t>
  </si>
  <si>
    <t>Kondensat</t>
  </si>
  <si>
    <t>NGL</t>
  </si>
  <si>
    <t>Gass</t>
  </si>
  <si>
    <t xml:space="preserve">GSm³ </t>
  </si>
  <si>
    <t>SUM</t>
  </si>
  <si>
    <t>MSm³ o.e</t>
  </si>
  <si>
    <t>mill fat/dag</t>
  </si>
  <si>
    <t>Dager i mnd</t>
  </si>
  <si>
    <t>Olje</t>
  </si>
  <si>
    <t>Sum Væske</t>
  </si>
  <si>
    <t xml:space="preserve">Year </t>
  </si>
  <si>
    <t>Month</t>
  </si>
  <si>
    <t>Oil</t>
  </si>
  <si>
    <t>Aktuell produksjon</t>
  </si>
  <si>
    <t>Actual  production</t>
  </si>
  <si>
    <t xml:space="preserve">Condensate </t>
  </si>
  <si>
    <t>Oil Equivalents</t>
  </si>
  <si>
    <t>Gas</t>
  </si>
  <si>
    <t>Sum Liquid</t>
  </si>
  <si>
    <t>Prognose</t>
  </si>
  <si>
    <t>Aktuell produksjon (faktisk varmeverdi)</t>
  </si>
  <si>
    <t>Actual production (actual calorific value)</t>
  </si>
  <si>
    <t>Sum væske</t>
  </si>
  <si>
    <t>Forecast</t>
  </si>
  <si>
    <t>Rød tekst er foreløpige tall.</t>
  </si>
  <si>
    <t>Red figures are preliminary.</t>
  </si>
  <si>
    <t>Tekster for legender på plott</t>
  </si>
  <si>
    <t>Aksetitler</t>
  </si>
  <si>
    <t xml:space="preserve">Millioner Sm³ </t>
  </si>
  <si>
    <t xml:space="preserve">Million Sm³ </t>
  </si>
  <si>
    <t>Diagramtitler</t>
  </si>
  <si>
    <t>Condensate</t>
  </si>
  <si>
    <t>Forecast (40 MJ)</t>
  </si>
  <si>
    <t>Prognose fra desember året før</t>
  </si>
  <si>
    <t>Forecast from December year before</t>
  </si>
  <si>
    <t>Prognose (40 MJ)</t>
  </si>
  <si>
    <t>Daglig produksjon</t>
  </si>
  <si>
    <t>Daily production</t>
  </si>
  <si>
    <t xml:space="preserve">Mill Sm³/day </t>
  </si>
  <si>
    <t>MSm³ /dag</t>
  </si>
  <si>
    <t>MSm³ o.e/dag</t>
  </si>
  <si>
    <t>Mill Sm³ o.e/day</t>
  </si>
  <si>
    <t>Mill bbl/day</t>
  </si>
  <si>
    <t>MSm³ o.e/day</t>
  </si>
  <si>
    <t xml:space="preserve">Forecast </t>
  </si>
  <si>
    <t xml:space="preserve">Prognose </t>
  </si>
  <si>
    <t>ø</t>
  </si>
  <si>
    <t>Oljeproduksjon 2019</t>
  </si>
  <si>
    <t>Oil production 2019</t>
  </si>
  <si>
    <t>Væskeproduksjon 2019</t>
  </si>
  <si>
    <t>Liquid production 2019</t>
  </si>
  <si>
    <t>Gassproduksjon 2019</t>
  </si>
  <si>
    <t>Gas production 2019</t>
  </si>
  <si>
    <t>Daglig produksjon 2018</t>
  </si>
  <si>
    <t>Daily production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</si>
</sst>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2" fontId="0" fillId="0" borderId="0" xfId="0" applyNumberFormat="1" applyFont="1"/>
    <xf numFmtId="2" fontId="2" fillId="2" borderId="0" xfId="0" applyNumberFormat="1" applyFont="1" applyFill="1"/>
    <xf numFmtId="2" fontId="0" fillId="2" borderId="0" xfId="0" applyNumberFormat="1" applyFont="1" applyFill="1"/>
    <xf numFmtId="0" fontId="0" fillId="3" borderId="1" xfId="0" applyFill="1" applyBorder="1" applyAlignment="1">
      <alignment horizontal="center"/>
    </xf>
    <xf numFmtId="165" fontId="6" fillId="0" borderId="0" xfId="0" applyNumberFormat="1" applyFont="1"/>
    <xf numFmtId="2" fontId="3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5" borderId="0" xfId="0" applyNumberFormat="1" applyFill="1"/>
    <xf numFmtId="17" fontId="0" fillId="0" borderId="0" xfId="0" applyNumberFormat="1" applyFill="1"/>
    <xf numFmtId="165" fontId="7" fillId="5" borderId="0" xfId="0" applyNumberFormat="1" applyFont="1" applyFill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5050"/>
      <color rgb="FFFF00FF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6718217915068308E-2"/>
          <c:y val="0.13711686675095661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1.4604974193548388</c:v>
                </c:pt>
                <c:pt idx="1">
                  <c:v>1.3885175000000001</c:v>
                </c:pt>
                <c:pt idx="2">
                  <c:v>1.3872493548387097</c:v>
                </c:pt>
                <c:pt idx="3">
                  <c:v>1.3798163333333335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1.4667874193548391</c:v>
                </c:pt>
                <c:pt idx="1">
                  <c:v>1.439960714285714</c:v>
                </c:pt>
                <c:pt idx="2">
                  <c:v>1.4178877419354838</c:v>
                </c:pt>
                <c:pt idx="3">
                  <c:v>1.3886441403659417</c:v>
                </c:pt>
                <c:pt idx="4">
                  <c:v>1.3220546252008216</c:v>
                </c:pt>
                <c:pt idx="5">
                  <c:v>1.1882773947866752</c:v>
                </c:pt>
                <c:pt idx="6">
                  <c:v>1.417383719728613</c:v>
                </c:pt>
                <c:pt idx="7">
                  <c:v>1.4085284405902891</c:v>
                </c:pt>
                <c:pt idx="8">
                  <c:v>1.4211662412546278</c:v>
                </c:pt>
                <c:pt idx="9">
                  <c:v>1.45362494505812</c:v>
                </c:pt>
                <c:pt idx="10">
                  <c:v>1.5109985347754653</c:v>
                </c:pt>
                <c:pt idx="11">
                  <c:v>1.5612475460241684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2018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1.6222112903225807</c:v>
                </c:pt>
                <c:pt idx="1">
                  <c:v>1.5655360714285715</c:v>
                </c:pt>
                <c:pt idx="2">
                  <c:v>1.5201509677419354</c:v>
                </c:pt>
                <c:pt idx="3">
                  <c:v>1.513374</c:v>
                </c:pt>
                <c:pt idx="4">
                  <c:v>1.3190738709677421</c:v>
                </c:pt>
                <c:pt idx="5">
                  <c:v>1.4873753333333333</c:v>
                </c:pt>
                <c:pt idx="6">
                  <c:v>1.5262380645161291</c:v>
                </c:pt>
                <c:pt idx="7">
                  <c:v>1.5049332258064516</c:v>
                </c:pt>
                <c:pt idx="8">
                  <c:v>1.3060136666666666</c:v>
                </c:pt>
                <c:pt idx="9">
                  <c:v>1.4818022580645163</c:v>
                </c:pt>
                <c:pt idx="10">
                  <c:v>1.4959716666666665</c:v>
                </c:pt>
                <c:pt idx="11">
                  <c:v>1.5073680645161291</c:v>
                </c:pt>
                <c:pt idx="12">
                  <c:v>1.4604974193548388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309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2019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8.8536777730369914E-2"/>
          <c:y val="0.14772383362793937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1.4604974193548388</c:v>
                </c:pt>
                <c:pt idx="1">
                  <c:v>1.3885175000000001</c:v>
                </c:pt>
                <c:pt idx="2">
                  <c:v>1.3872493548387097</c:v>
                </c:pt>
                <c:pt idx="3">
                  <c:v>1.3798163333333335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1.4667874193548391</c:v>
                </c:pt>
                <c:pt idx="1">
                  <c:v>1.439960714285714</c:v>
                </c:pt>
                <c:pt idx="2">
                  <c:v>1.4178877419354838</c:v>
                </c:pt>
                <c:pt idx="3">
                  <c:v>1.3886441403659417</c:v>
                </c:pt>
                <c:pt idx="4">
                  <c:v>1.3220546252008216</c:v>
                </c:pt>
                <c:pt idx="5">
                  <c:v>1.1882773947866752</c:v>
                </c:pt>
                <c:pt idx="6">
                  <c:v>1.417383719728613</c:v>
                </c:pt>
                <c:pt idx="7">
                  <c:v>1.4085284405902891</c:v>
                </c:pt>
                <c:pt idx="8">
                  <c:v>1.4211662412546278</c:v>
                </c:pt>
                <c:pt idx="9">
                  <c:v>1.45362494505812</c:v>
                </c:pt>
                <c:pt idx="10">
                  <c:v>1.5109985347754653</c:v>
                </c:pt>
                <c:pt idx="11">
                  <c:v>1.5612475460241684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2018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1.6222112903225807</c:v>
                </c:pt>
                <c:pt idx="1">
                  <c:v>1.5655360714285715</c:v>
                </c:pt>
                <c:pt idx="2">
                  <c:v>1.5201509677419354</c:v>
                </c:pt>
                <c:pt idx="3">
                  <c:v>1.513374</c:v>
                </c:pt>
                <c:pt idx="4">
                  <c:v>1.3190738709677421</c:v>
                </c:pt>
                <c:pt idx="5">
                  <c:v>1.4873753333333333</c:v>
                </c:pt>
                <c:pt idx="6">
                  <c:v>1.5262380645161291</c:v>
                </c:pt>
                <c:pt idx="7">
                  <c:v>1.5049332258064516</c:v>
                </c:pt>
                <c:pt idx="8">
                  <c:v>1.3060136666666666</c:v>
                </c:pt>
                <c:pt idx="9">
                  <c:v>1.4818022580645163</c:v>
                </c:pt>
                <c:pt idx="10">
                  <c:v>1.4959716666666665</c:v>
                </c:pt>
                <c:pt idx="11">
                  <c:v>1.5073680645161291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298"/>
          <c:h val="4.8466654333719758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2019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453264217306117E-2"/>
          <c:y val="0.11596989672793344"/>
          <c:w val="0.87183981978064462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1.4604974193548388</c:v>
                </c:pt>
                <c:pt idx="1">
                  <c:v>1.3885175000000001</c:v>
                </c:pt>
                <c:pt idx="2">
                  <c:v>1.3872493548387097</c:v>
                </c:pt>
                <c:pt idx="3">
                  <c:v>1.3798163333333335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solidFill>
              <a:srgbClr val="FF00FF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2.658032258064516E-2</c:v>
                </c:pt>
                <c:pt idx="1">
                  <c:v>3.0776071428571434E-2</c:v>
                </c:pt>
                <c:pt idx="2">
                  <c:v>2.9623870967741932E-2</c:v>
                </c:pt>
                <c:pt idx="3">
                  <c:v>2.9353333333333335E-2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solidFill>
              <a:srgbClr val="FFFF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0.33276129032258062</c:v>
                </c:pt>
                <c:pt idx="1">
                  <c:v>0.32663071428571427</c:v>
                </c:pt>
                <c:pt idx="2">
                  <c:v>0.33600774193548388</c:v>
                </c:pt>
                <c:pt idx="3">
                  <c:v>0.32016099999999997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1.8470820166412327</c:v>
                </c:pt>
                <c:pt idx="1">
                  <c:v>1.8097277557732294</c:v>
                </c:pt>
                <c:pt idx="2">
                  <c:v>1.7907251799361168</c:v>
                </c:pt>
                <c:pt idx="3">
                  <c:v>1.7521420493701141</c:v>
                </c:pt>
                <c:pt idx="4">
                  <c:v>1.6711658883546985</c:v>
                </c:pt>
                <c:pt idx="5">
                  <c:v>1.5400286239286975</c:v>
                </c:pt>
                <c:pt idx="6">
                  <c:v>1.7591735649906874</c:v>
                </c:pt>
                <c:pt idx="7">
                  <c:v>1.7520503032185841</c:v>
                </c:pt>
                <c:pt idx="8">
                  <c:v>1.7603361917806011</c:v>
                </c:pt>
                <c:pt idx="9">
                  <c:v>1.8096766075684472</c:v>
                </c:pt>
                <c:pt idx="10">
                  <c:v>1.863245013088334</c:v>
                </c:pt>
                <c:pt idx="11">
                  <c:v>1.9110898889247185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2018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2.0247712903225805</c:v>
                </c:pt>
                <c:pt idx="1">
                  <c:v>1.9485521428571431</c:v>
                </c:pt>
                <c:pt idx="2">
                  <c:v>1.9022177419354838</c:v>
                </c:pt>
                <c:pt idx="3">
                  <c:v>1.8689686666666667</c:v>
                </c:pt>
                <c:pt idx="4">
                  <c:v>1.6573135483870967</c:v>
                </c:pt>
                <c:pt idx="5">
                  <c:v>1.8473730000000002</c:v>
                </c:pt>
                <c:pt idx="6">
                  <c:v>1.9131745161290323</c:v>
                </c:pt>
                <c:pt idx="7">
                  <c:v>1.8705648387096772</c:v>
                </c:pt>
                <c:pt idx="8">
                  <c:v>1.6098206666666668</c:v>
                </c:pt>
                <c:pt idx="9">
                  <c:v>1.8573761290322581</c:v>
                </c:pt>
                <c:pt idx="10">
                  <c:v>1.8754683333333335</c:v>
                </c:pt>
                <c:pt idx="11">
                  <c:v>1.8523035483870971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2019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20323450245344"/>
          <c:y val="0.12234090102132461"/>
          <c:w val="0.87456037084039651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1.4604974193548388</c:v>
                </c:pt>
                <c:pt idx="1">
                  <c:v>1.3885175000000001</c:v>
                </c:pt>
                <c:pt idx="2">
                  <c:v>1.3872493548387097</c:v>
                </c:pt>
                <c:pt idx="3">
                  <c:v>1.3798163333333335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solidFill>
              <a:srgbClr val="FF00FF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2.658032258064516E-2</c:v>
                </c:pt>
                <c:pt idx="1">
                  <c:v>3.0776071428571434E-2</c:v>
                </c:pt>
                <c:pt idx="2">
                  <c:v>2.9623870967741932E-2</c:v>
                </c:pt>
                <c:pt idx="3">
                  <c:v>2.9353333333333335E-2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solidFill>
              <a:srgbClr val="FFFF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0.33276129032258062</c:v>
                </c:pt>
                <c:pt idx="1">
                  <c:v>0.32663071428571427</c:v>
                </c:pt>
                <c:pt idx="2">
                  <c:v>0.33600774193548388</c:v>
                </c:pt>
                <c:pt idx="3">
                  <c:v>0.32016099999999997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1.8470820166412327</c:v>
                </c:pt>
                <c:pt idx="1">
                  <c:v>1.8097277557732294</c:v>
                </c:pt>
                <c:pt idx="2">
                  <c:v>1.7907251799361168</c:v>
                </c:pt>
                <c:pt idx="3">
                  <c:v>1.7521420493701141</c:v>
                </c:pt>
                <c:pt idx="4">
                  <c:v>1.6711658883546985</c:v>
                </c:pt>
                <c:pt idx="5">
                  <c:v>1.5400286239286975</c:v>
                </c:pt>
                <c:pt idx="6">
                  <c:v>1.7591735649906874</c:v>
                </c:pt>
                <c:pt idx="7">
                  <c:v>1.7520503032185841</c:v>
                </c:pt>
                <c:pt idx="8">
                  <c:v>1.7603361917806011</c:v>
                </c:pt>
                <c:pt idx="9">
                  <c:v>1.8096766075684472</c:v>
                </c:pt>
                <c:pt idx="10">
                  <c:v>1.863245013088334</c:v>
                </c:pt>
                <c:pt idx="11">
                  <c:v>1.9110898889247185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2018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2.0247712903225805</c:v>
                </c:pt>
                <c:pt idx="1">
                  <c:v>1.9485521428571431</c:v>
                </c:pt>
                <c:pt idx="2">
                  <c:v>1.9022177419354838</c:v>
                </c:pt>
                <c:pt idx="3">
                  <c:v>1.8689686666666667</c:v>
                </c:pt>
                <c:pt idx="4">
                  <c:v>1.6573135483870967</c:v>
                </c:pt>
                <c:pt idx="5">
                  <c:v>1.8473730000000002</c:v>
                </c:pt>
                <c:pt idx="6">
                  <c:v>1.9131745161290323</c:v>
                </c:pt>
                <c:pt idx="7">
                  <c:v>1.8705648387096772</c:v>
                </c:pt>
                <c:pt idx="8">
                  <c:v>1.6098206666666668</c:v>
                </c:pt>
                <c:pt idx="9">
                  <c:v>1.8573761290322581</c:v>
                </c:pt>
                <c:pt idx="10">
                  <c:v>1.8754683333333335</c:v>
                </c:pt>
                <c:pt idx="11">
                  <c:v>1.8523035483870971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6787485407594"/>
          <c:y val="0.93038639148540359"/>
          <c:w val="0.61767691283656156"/>
          <c:h val="4.8466654333719723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2019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358.80645161290323</c:v>
                </c:pt>
                <c:pt idx="1">
                  <c:v>359.32142857142856</c:v>
                </c:pt>
                <c:pt idx="2">
                  <c:v>349.38709677419354</c:v>
                </c:pt>
                <c:pt idx="3">
                  <c:v>338.9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357.35449973225781</c:v>
                </c:pt>
                <c:pt idx="1">
                  <c:v>355.1332236407402</c:v>
                </c:pt>
                <c:pt idx="2">
                  <c:v>350.5734262886134</c:v>
                </c:pt>
                <c:pt idx="3">
                  <c:v>333.28752364881785</c:v>
                </c:pt>
                <c:pt idx="4">
                  <c:v>325.55956082768517</c:v>
                </c:pt>
                <c:pt idx="5">
                  <c:v>328.90678003204022</c:v>
                </c:pt>
                <c:pt idx="6">
                  <c:v>327.68473740995654</c:v>
                </c:pt>
                <c:pt idx="7">
                  <c:v>296.75065513975136</c:v>
                </c:pt>
                <c:pt idx="8">
                  <c:v>294.64617325542133</c:v>
                </c:pt>
                <c:pt idx="9">
                  <c:v>345.56072613784079</c:v>
                </c:pt>
                <c:pt idx="10">
                  <c:v>344.16291747785056</c:v>
                </c:pt>
                <c:pt idx="11">
                  <c:v>343.2086145342243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2018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362.41935483870969</c:v>
                </c:pt>
                <c:pt idx="1">
                  <c:v>356.32142857142856</c:v>
                </c:pt>
                <c:pt idx="2">
                  <c:v>347.58064516129031</c:v>
                </c:pt>
                <c:pt idx="3">
                  <c:v>333.23333333333335</c:v>
                </c:pt>
                <c:pt idx="4">
                  <c:v>305</c:v>
                </c:pt>
                <c:pt idx="5">
                  <c:v>306.13333333333333</c:v>
                </c:pt>
                <c:pt idx="6">
                  <c:v>339.03225806451616</c:v>
                </c:pt>
                <c:pt idx="7">
                  <c:v>326.16129032258067</c:v>
                </c:pt>
                <c:pt idx="8">
                  <c:v>298.53333333333336</c:v>
                </c:pt>
                <c:pt idx="9">
                  <c:v>338.54838709677421</c:v>
                </c:pt>
                <c:pt idx="10">
                  <c:v>338.36666666666667</c:v>
                </c:pt>
                <c:pt idx="11">
                  <c:v>345.67741935483872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2019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358.80645161290323</c:v>
                </c:pt>
                <c:pt idx="1">
                  <c:v>359.32142857142856</c:v>
                </c:pt>
                <c:pt idx="2">
                  <c:v>349.38709677419354</c:v>
                </c:pt>
                <c:pt idx="3">
                  <c:v>338.9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357.35449973225781</c:v>
                </c:pt>
                <c:pt idx="1">
                  <c:v>355.1332236407402</c:v>
                </c:pt>
                <c:pt idx="2">
                  <c:v>350.5734262886134</c:v>
                </c:pt>
                <c:pt idx="3">
                  <c:v>333.28752364881785</c:v>
                </c:pt>
                <c:pt idx="4">
                  <c:v>325.55956082768517</c:v>
                </c:pt>
                <c:pt idx="5">
                  <c:v>328.90678003204022</c:v>
                </c:pt>
                <c:pt idx="6">
                  <c:v>327.68473740995654</c:v>
                </c:pt>
                <c:pt idx="7">
                  <c:v>296.75065513975136</c:v>
                </c:pt>
                <c:pt idx="8">
                  <c:v>294.64617325542133</c:v>
                </c:pt>
                <c:pt idx="9">
                  <c:v>345.56072613784079</c:v>
                </c:pt>
                <c:pt idx="10">
                  <c:v>344.16291747785056</c:v>
                </c:pt>
                <c:pt idx="11">
                  <c:v>343.2086145342243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2018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362.41935483870969</c:v>
                </c:pt>
                <c:pt idx="1">
                  <c:v>356.32142857142856</c:v>
                </c:pt>
                <c:pt idx="2">
                  <c:v>347.58064516129031</c:v>
                </c:pt>
                <c:pt idx="3">
                  <c:v>333.23333333333335</c:v>
                </c:pt>
                <c:pt idx="4">
                  <c:v>305</c:v>
                </c:pt>
                <c:pt idx="5">
                  <c:v>306.13333333333333</c:v>
                </c:pt>
                <c:pt idx="6">
                  <c:v>339.03225806451616</c:v>
                </c:pt>
                <c:pt idx="7">
                  <c:v>326.16129032258067</c:v>
                </c:pt>
                <c:pt idx="8">
                  <c:v>298.53333333333336</c:v>
                </c:pt>
                <c:pt idx="9">
                  <c:v>338.54838709677421</c:v>
                </c:pt>
                <c:pt idx="10">
                  <c:v>338.36666666666667</c:v>
                </c:pt>
                <c:pt idx="11">
                  <c:v>345.67741935483872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0.64812903225806451</c:v>
                </c:pt>
                <c:pt idx="1">
                  <c:v>0.63689285714285704</c:v>
                </c:pt>
                <c:pt idx="2">
                  <c:v>0.62806451612903225</c:v>
                </c:pt>
                <c:pt idx="3">
                  <c:v>0.61383333333333334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2018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0.68432258064516127</c:v>
                </c:pt>
                <c:pt idx="1">
                  <c:v>0.66610714285714301</c:v>
                </c:pt>
                <c:pt idx="2">
                  <c:v>0.64999999999999991</c:v>
                </c:pt>
                <c:pt idx="3">
                  <c:v>0.63036666666666674</c:v>
                </c:pt>
                <c:pt idx="4">
                  <c:v>0.56848387096774189</c:v>
                </c:pt>
                <c:pt idx="5">
                  <c:v>0.59983333333333322</c:v>
                </c:pt>
                <c:pt idx="6">
                  <c:v>0.64319354838709675</c:v>
                </c:pt>
                <c:pt idx="7">
                  <c:v>0.62354838709677418</c:v>
                </c:pt>
                <c:pt idx="8">
                  <c:v>0.55446666666666666</c:v>
                </c:pt>
                <c:pt idx="9">
                  <c:v>0.6338387096774194</c:v>
                </c:pt>
                <c:pt idx="10">
                  <c:v>0.63653333333333328</c:v>
                </c:pt>
                <c:pt idx="11">
                  <c:v>0.64016129032258062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2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2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121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121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21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923925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923925</xdr:colOff>
      <xdr:row>5</xdr:row>
      <xdr:rowOff>727710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762125"/>
          <a:ext cx="457200" cy="69532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0.33781</cdr:x>
      <cdr:y>0.49363</cdr:y>
    </cdr:from>
    <cdr:to>
      <cdr:x>0.37622</cdr:x>
      <cdr:y>0.68592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2730257" y="3350052"/>
          <a:ext cx="1150221" cy="3556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57355" cy="598264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0.33585</cdr:x>
      <cdr:y>0.31369</cdr:y>
    </cdr:from>
    <cdr:to>
      <cdr:x>0.37645</cdr:x>
      <cdr:y>0.48416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2787070" y="2198721"/>
          <a:ext cx="1019862" cy="375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57355" cy="598264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0.34899</cdr:x>
      <cdr:y>0.2779</cdr:y>
    </cdr:from>
    <cdr:to>
      <cdr:x>0.39298</cdr:x>
      <cdr:y>0.47121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2856081" y="2037211"/>
          <a:ext cx="1156505" cy="407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57355" cy="598264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0.34587</cdr:x>
      <cdr:y>0.31411</cdr:y>
    </cdr:from>
    <cdr:to>
      <cdr:x>0.38647</cdr:x>
      <cdr:y>0.51617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2785351" y="2295701"/>
          <a:ext cx="1208853" cy="375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923925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923925</xdr:colOff>
      <xdr:row>5</xdr:row>
      <xdr:rowOff>727710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1160" cy="597408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0.32763</cdr:x>
      <cdr:y>0.34578</cdr:y>
    </cdr:from>
    <cdr:to>
      <cdr:x>0.38052</cdr:x>
      <cdr:y>0.58699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2565719" y="2540787"/>
          <a:ext cx="1441008" cy="490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1160" cy="597408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0.32338</cdr:x>
      <cdr:y>0.33315</cdr:y>
    </cdr:from>
    <cdr:to>
      <cdr:x>0.36859</cdr:x>
      <cdr:y>0.60542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2397866" y="2593774"/>
          <a:ext cx="1626563" cy="419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58300" cy="60579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0.33527</cdr:x>
      <cdr:y>0.45598</cdr:y>
    </cdr:from>
    <cdr:to>
      <cdr:x>0.37779</cdr:x>
      <cdr:y>0.61499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2819244" y="3047107"/>
          <a:ext cx="963267" cy="393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58300" cy="59817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workbookViewId="0">
      <selection activeCell="R6" sqref="R6"/>
    </sheetView>
  </sheetViews>
  <sheetFormatPr baseColWidth="10" defaultRowHeight="14.4" x14ac:dyDescent="0.3"/>
  <cols>
    <col min="1" max="1" width="23" customWidth="1"/>
    <col min="8" max="8" width="12.33203125" customWidth="1"/>
    <col min="9" max="9" width="12.88671875" customWidth="1"/>
    <col min="10" max="10" width="14.33203125" bestFit="1" customWidth="1"/>
    <col min="13" max="13" width="14.5546875" customWidth="1"/>
    <col min="14" max="14" width="13.33203125" customWidth="1"/>
    <col min="15" max="15" width="6.88671875" customWidth="1"/>
  </cols>
  <sheetData>
    <row r="2" spans="1:15" x14ac:dyDescent="0.3">
      <c r="A2" s="9"/>
      <c r="B2" s="9"/>
      <c r="C2" s="39" t="s">
        <v>15</v>
      </c>
      <c r="D2" s="39"/>
      <c r="E2" s="9" t="s">
        <v>18</v>
      </c>
      <c r="F2" s="9" t="s">
        <v>4</v>
      </c>
      <c r="G2" s="9" t="s">
        <v>21</v>
      </c>
      <c r="H2" s="15" t="s">
        <v>20</v>
      </c>
      <c r="I2" s="9" t="s">
        <v>20</v>
      </c>
      <c r="J2" s="9" t="s">
        <v>19</v>
      </c>
      <c r="K2" s="13" t="s">
        <v>18</v>
      </c>
      <c r="L2" s="13" t="s">
        <v>4</v>
      </c>
      <c r="M2" s="13" t="s">
        <v>21</v>
      </c>
      <c r="N2" s="37" t="s">
        <v>19</v>
      </c>
    </row>
    <row r="3" spans="1:15" ht="57.6" x14ac:dyDescent="0.3">
      <c r="A3" s="9"/>
      <c r="B3" s="9"/>
      <c r="C3" s="10" t="s">
        <v>37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47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  <c r="N3" s="10" t="s">
        <v>26</v>
      </c>
    </row>
    <row r="4" spans="1:15" x14ac:dyDescent="0.3">
      <c r="A4" s="9" t="s">
        <v>13</v>
      </c>
      <c r="B4" s="9" t="s">
        <v>14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15" t="s">
        <v>6</v>
      </c>
      <c r="I4" s="9" t="s">
        <v>6</v>
      </c>
      <c r="J4" s="9" t="s">
        <v>8</v>
      </c>
      <c r="K4" s="13" t="s">
        <v>2</v>
      </c>
      <c r="L4" s="13" t="s">
        <v>2</v>
      </c>
      <c r="M4" s="13" t="s">
        <v>2</v>
      </c>
      <c r="N4" s="37" t="s">
        <v>46</v>
      </c>
    </row>
    <row r="5" spans="1:15" x14ac:dyDescent="0.3">
      <c r="A5" s="5"/>
      <c r="B5" s="5"/>
      <c r="C5" s="38" t="s">
        <v>11</v>
      </c>
      <c r="D5" s="38"/>
      <c r="E5" s="5" t="s">
        <v>3</v>
      </c>
      <c r="F5" s="5" t="s">
        <v>4</v>
      </c>
      <c r="G5" s="8" t="s">
        <v>12</v>
      </c>
      <c r="H5" s="14" t="s">
        <v>5</v>
      </c>
      <c r="I5" s="5" t="s">
        <v>5</v>
      </c>
      <c r="J5" s="5" t="s">
        <v>7</v>
      </c>
      <c r="K5" s="12" t="s">
        <v>3</v>
      </c>
      <c r="L5" s="12" t="s">
        <v>4</v>
      </c>
      <c r="M5" s="16" t="s">
        <v>25</v>
      </c>
      <c r="N5" s="36" t="s">
        <v>7</v>
      </c>
    </row>
    <row r="6" spans="1:15" ht="57.6" x14ac:dyDescent="0.3">
      <c r="A6" s="27"/>
      <c r="B6" s="5"/>
      <c r="C6" s="6" t="s">
        <v>36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  <c r="N6" s="6" t="s">
        <v>22</v>
      </c>
    </row>
    <row r="7" spans="1:15" x14ac:dyDescent="0.3">
      <c r="A7" s="5" t="s">
        <v>0</v>
      </c>
      <c r="B7" s="5" t="s">
        <v>1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11" t="s">
        <v>6</v>
      </c>
      <c r="I7" s="5" t="s">
        <v>6</v>
      </c>
      <c r="J7" s="5" t="s">
        <v>8</v>
      </c>
      <c r="K7" s="12" t="s">
        <v>2</v>
      </c>
      <c r="L7" s="12" t="s">
        <v>2</v>
      </c>
      <c r="M7" s="12" t="s">
        <v>2</v>
      </c>
      <c r="N7" s="36" t="s">
        <v>43</v>
      </c>
    </row>
    <row r="8" spans="1:15" x14ac:dyDescent="0.3">
      <c r="A8">
        <v>2018</v>
      </c>
      <c r="B8" s="1">
        <v>43101</v>
      </c>
      <c r="C8" s="28">
        <v>8.0619000000000014</v>
      </c>
      <c r="D8" s="24">
        <v>7.9950000000000001</v>
      </c>
      <c r="E8" s="24">
        <v>0.14000000000000001</v>
      </c>
      <c r="F8" s="24">
        <v>1.8440000000000001</v>
      </c>
      <c r="G8" s="4">
        <f>SUM(D8:F8)</f>
        <v>9.9789999999999992</v>
      </c>
      <c r="H8" s="28">
        <v>11.121330913343277</v>
      </c>
      <c r="I8" s="24">
        <v>11.234999999999999</v>
      </c>
      <c r="J8" s="4">
        <f>SUM(G8+I8)</f>
        <v>21.213999999999999</v>
      </c>
      <c r="K8" s="28">
        <v>0.15597948664901651</v>
      </c>
      <c r="L8" s="28">
        <v>1.7485379531810394</v>
      </c>
      <c r="M8" s="28">
        <f>L8+K8+C8</f>
        <v>9.9664174398300567</v>
      </c>
      <c r="N8" s="28">
        <f>SUM(C8+H8+K8+L8)/O8</f>
        <v>0.68024994687655915</v>
      </c>
      <c r="O8">
        <v>31</v>
      </c>
    </row>
    <row r="9" spans="1:15" x14ac:dyDescent="0.3">
      <c r="A9">
        <v>2018</v>
      </c>
      <c r="B9" s="1">
        <v>43132</v>
      </c>
      <c r="C9" s="28">
        <v>7.2359999999999998</v>
      </c>
      <c r="D9" s="24">
        <v>6.9690000000000003</v>
      </c>
      <c r="E9" s="24">
        <v>0.14199999999999999</v>
      </c>
      <c r="F9" s="24">
        <v>1.5629999999999999</v>
      </c>
      <c r="G9" s="4">
        <f t="shared" ref="G9:G32" si="0">SUM(D9:F9)</f>
        <v>8.6740000000000013</v>
      </c>
      <c r="H9" s="28">
        <v>9.9639258981578003</v>
      </c>
      <c r="I9" s="24">
        <v>9.9770000000000003</v>
      </c>
      <c r="J9" s="4">
        <f t="shared" ref="J9:J31" si="1">SUM(G9+I9)</f>
        <v>18.651000000000003</v>
      </c>
      <c r="K9" s="28">
        <v>0.13802950401543512</v>
      </c>
      <c r="L9" s="28">
        <v>1.5606948439186452</v>
      </c>
      <c r="M9" s="28">
        <f t="shared" ref="M9:M32" si="2">L9+K9+C9</f>
        <v>8.9347243479340808</v>
      </c>
      <c r="N9" s="28">
        <f t="shared" ref="N9:N31" si="3">SUM(C9+H9+K9+L9)/O9</f>
        <v>0.67495179450328158</v>
      </c>
      <c r="O9">
        <v>28</v>
      </c>
    </row>
    <row r="10" spans="1:15" x14ac:dyDescent="0.3">
      <c r="A10">
        <v>2018</v>
      </c>
      <c r="B10" s="1">
        <v>43160</v>
      </c>
      <c r="C10" s="28">
        <v>7.8787999999999991</v>
      </c>
      <c r="D10" s="24">
        <v>7.492</v>
      </c>
      <c r="E10" s="24">
        <v>0.14299999999999999</v>
      </c>
      <c r="F10" s="24">
        <v>1.74</v>
      </c>
      <c r="G10" s="4">
        <f t="shared" si="0"/>
        <v>9.375</v>
      </c>
      <c r="H10" s="28">
        <v>11.004519064825036</v>
      </c>
      <c r="I10" s="24">
        <v>10.775</v>
      </c>
      <c r="J10" s="4">
        <f t="shared" si="1"/>
        <v>20.149999999999999</v>
      </c>
      <c r="K10" s="28">
        <v>0.15428118503871247</v>
      </c>
      <c r="L10" s="28">
        <v>1.720937836937992</v>
      </c>
      <c r="M10" s="28">
        <f t="shared" si="2"/>
        <v>9.7540190219767027</v>
      </c>
      <c r="N10" s="28">
        <f t="shared" si="3"/>
        <v>0.66963026086457222</v>
      </c>
      <c r="O10">
        <v>31</v>
      </c>
    </row>
    <row r="11" spans="1:15" x14ac:dyDescent="0.3">
      <c r="A11">
        <v>2018</v>
      </c>
      <c r="B11" s="1">
        <v>43191</v>
      </c>
      <c r="C11" s="28">
        <v>7.5328999999999962</v>
      </c>
      <c r="D11" s="20">
        <v>7.218</v>
      </c>
      <c r="E11" s="20">
        <v>0.14699999999999999</v>
      </c>
      <c r="F11" s="20">
        <v>1.5489999999999999</v>
      </c>
      <c r="G11" s="4">
        <f t="shared" si="0"/>
        <v>8.9139999999999997</v>
      </c>
      <c r="H11" s="28">
        <v>9.9964525713713872</v>
      </c>
      <c r="I11" s="20">
        <v>9.9969999999999999</v>
      </c>
      <c r="J11" s="4">
        <f t="shared" si="1"/>
        <v>18.911000000000001</v>
      </c>
      <c r="K11" s="28">
        <v>0.14760953439065361</v>
      </c>
      <c r="L11" s="28">
        <v>1.6537613343816702</v>
      </c>
      <c r="M11" s="28">
        <f t="shared" si="2"/>
        <v>9.3342708687723199</v>
      </c>
      <c r="N11" s="28">
        <f t="shared" si="3"/>
        <v>0.64435744800479022</v>
      </c>
      <c r="O11">
        <v>30</v>
      </c>
    </row>
    <row r="12" spans="1:15" x14ac:dyDescent="0.3">
      <c r="A12">
        <v>2018</v>
      </c>
      <c r="B12" s="1">
        <v>43221</v>
      </c>
      <c r="C12" s="28">
        <v>7.1191000000000004</v>
      </c>
      <c r="D12" s="20">
        <v>6.5010000000000003</v>
      </c>
      <c r="E12" s="20">
        <v>0.14499999999999999</v>
      </c>
      <c r="F12" s="20">
        <v>1.522</v>
      </c>
      <c r="G12" s="4">
        <f t="shared" si="0"/>
        <v>8.1679999999999993</v>
      </c>
      <c r="H12" s="28">
        <v>10.056673806360665</v>
      </c>
      <c r="I12" s="20">
        <v>9.4550000000000001</v>
      </c>
      <c r="J12" s="4">
        <f t="shared" si="1"/>
        <v>17.622999999999998</v>
      </c>
      <c r="K12" s="28">
        <v>0.15196000208482019</v>
      </c>
      <c r="L12" s="28">
        <v>1.6328634542815053</v>
      </c>
      <c r="M12" s="28">
        <f t="shared" si="2"/>
        <v>8.903923456366325</v>
      </c>
      <c r="N12" s="28">
        <f t="shared" si="3"/>
        <v>0.61163216976538681</v>
      </c>
      <c r="O12">
        <v>31</v>
      </c>
    </row>
    <row r="13" spans="1:15" x14ac:dyDescent="0.3">
      <c r="A13">
        <v>2018</v>
      </c>
      <c r="B13" s="1">
        <v>43252</v>
      </c>
      <c r="C13" s="28">
        <v>7.2976999999999981</v>
      </c>
      <c r="D13" s="24">
        <v>7.0940000000000003</v>
      </c>
      <c r="E13" s="24">
        <v>0.14099999999999999</v>
      </c>
      <c r="F13" s="24">
        <v>1.5760000000000001</v>
      </c>
      <c r="G13" s="4">
        <f t="shared" si="0"/>
        <v>8.8109999999999999</v>
      </c>
      <c r="H13" s="28">
        <v>9.6970267602670521</v>
      </c>
      <c r="I13" s="24">
        <v>9.1839999999999993</v>
      </c>
      <c r="J13" s="4">
        <f t="shared" si="1"/>
        <v>17.994999999999997</v>
      </c>
      <c r="K13" s="28">
        <v>0.145263269020802</v>
      </c>
      <c r="L13" s="28">
        <v>1.5725254786748337</v>
      </c>
      <c r="M13" s="28">
        <f t="shared" si="2"/>
        <v>9.0154887476956347</v>
      </c>
      <c r="N13" s="28">
        <f t="shared" si="3"/>
        <v>0.62375051693208949</v>
      </c>
      <c r="O13">
        <v>30</v>
      </c>
    </row>
    <row r="14" spans="1:15" x14ac:dyDescent="0.3">
      <c r="A14">
        <v>2018</v>
      </c>
      <c r="B14" s="1">
        <v>43282</v>
      </c>
      <c r="C14" s="28">
        <v>7.7204999999999995</v>
      </c>
      <c r="D14" s="24">
        <v>7.5220000000000002</v>
      </c>
      <c r="E14" s="24">
        <v>0.15</v>
      </c>
      <c r="F14" s="24">
        <v>1.7569999999999999</v>
      </c>
      <c r="G14" s="4">
        <f t="shared" si="0"/>
        <v>9.4290000000000003</v>
      </c>
      <c r="H14" s="28">
        <v>10.19580437360163</v>
      </c>
      <c r="I14" s="24">
        <v>10.51</v>
      </c>
      <c r="J14" s="4">
        <f t="shared" si="1"/>
        <v>19.939</v>
      </c>
      <c r="K14" s="28">
        <v>0.14868469443274535</v>
      </c>
      <c r="L14" s="28">
        <v>1.7061243998760105</v>
      </c>
      <c r="M14" s="28">
        <f t="shared" si="2"/>
        <v>9.5753090943087553</v>
      </c>
      <c r="N14" s="28">
        <f t="shared" si="3"/>
        <v>0.63777785380356078</v>
      </c>
      <c r="O14">
        <v>31</v>
      </c>
    </row>
    <row r="15" spans="1:15" x14ac:dyDescent="0.3">
      <c r="A15">
        <v>2018</v>
      </c>
      <c r="B15" s="1">
        <v>43313</v>
      </c>
      <c r="C15" s="28">
        <v>7.4199999999999982</v>
      </c>
      <c r="D15" s="20">
        <v>7.4169999999999998</v>
      </c>
      <c r="E15" s="20">
        <v>0.14699999999999999</v>
      </c>
      <c r="F15" s="20">
        <v>1.655</v>
      </c>
      <c r="G15" s="4">
        <f t="shared" si="0"/>
        <v>9.2189999999999994</v>
      </c>
      <c r="H15" s="28">
        <v>10.026047258118915</v>
      </c>
      <c r="I15" s="20">
        <v>10.111000000000001</v>
      </c>
      <c r="J15" s="4">
        <f t="shared" si="1"/>
        <v>19.329999999999998</v>
      </c>
      <c r="K15" s="28">
        <v>0.14847726828986652</v>
      </c>
      <c r="L15" s="28">
        <v>1.678389872672654</v>
      </c>
      <c r="M15" s="28">
        <f t="shared" si="2"/>
        <v>9.2468671409625181</v>
      </c>
      <c r="N15" s="28">
        <f t="shared" si="3"/>
        <v>0.6217069160994011</v>
      </c>
      <c r="O15">
        <v>31</v>
      </c>
    </row>
    <row r="16" spans="1:15" x14ac:dyDescent="0.3">
      <c r="A16">
        <v>2018</v>
      </c>
      <c r="B16" s="1">
        <v>43344</v>
      </c>
      <c r="C16" s="28">
        <v>7.0477000000000034</v>
      </c>
      <c r="D16" s="20">
        <v>6.2290000000000001</v>
      </c>
      <c r="E16" s="20">
        <v>0.14000000000000001</v>
      </c>
      <c r="F16" s="20">
        <v>1.3089999999999999</v>
      </c>
      <c r="G16" s="4">
        <f t="shared" si="0"/>
        <v>7.6779999999999999</v>
      </c>
      <c r="H16" s="28">
        <v>9.4118746126169537</v>
      </c>
      <c r="I16" s="20">
        <v>8.9559999999999995</v>
      </c>
      <c r="J16" s="4">
        <f t="shared" si="1"/>
        <v>16.634</v>
      </c>
      <c r="K16" s="28">
        <v>0.14132130282916933</v>
      </c>
      <c r="L16" s="28">
        <v>1.5363851283077565</v>
      </c>
      <c r="M16" s="28">
        <f t="shared" si="2"/>
        <v>8.7254064311369284</v>
      </c>
      <c r="N16" s="28">
        <f t="shared" si="3"/>
        <v>0.60457603479179611</v>
      </c>
      <c r="O16">
        <v>30</v>
      </c>
    </row>
    <row r="17" spans="1:18" x14ac:dyDescent="0.3">
      <c r="A17">
        <v>2018</v>
      </c>
      <c r="B17" s="1">
        <v>43374</v>
      </c>
      <c r="C17" s="28">
        <v>7.7886000000000006</v>
      </c>
      <c r="D17" s="20">
        <v>7.3029999999999999</v>
      </c>
      <c r="E17" s="20">
        <v>0.14499999999999999</v>
      </c>
      <c r="F17" s="20">
        <v>1.706</v>
      </c>
      <c r="G17" s="4">
        <f t="shared" si="0"/>
        <v>9.1539999999999999</v>
      </c>
      <c r="H17" s="28">
        <v>10.7977351883087</v>
      </c>
      <c r="I17" s="20">
        <v>10.494999999999999</v>
      </c>
      <c r="J17" s="4">
        <f t="shared" si="1"/>
        <v>19.649000000000001</v>
      </c>
      <c r="K17" s="28">
        <v>0.14719086719662755</v>
      </c>
      <c r="L17" s="28">
        <v>1.7284881122344813</v>
      </c>
      <c r="M17" s="28">
        <f t="shared" si="2"/>
        <v>9.6642789794311099</v>
      </c>
      <c r="N17" s="28">
        <f t="shared" si="3"/>
        <v>0.66006497315289703</v>
      </c>
      <c r="O17">
        <v>31</v>
      </c>
    </row>
    <row r="18" spans="1:18" x14ac:dyDescent="0.3">
      <c r="A18">
        <v>2018</v>
      </c>
      <c r="B18" s="1">
        <v>43405</v>
      </c>
      <c r="C18" s="28">
        <v>7.442899999999999</v>
      </c>
      <c r="D18" s="24">
        <v>7.1349999999999998</v>
      </c>
      <c r="E18" s="24">
        <v>0.13800000000000001</v>
      </c>
      <c r="F18" s="24">
        <v>1.6719999999999999</v>
      </c>
      <c r="G18" s="4">
        <f t="shared" si="0"/>
        <v>8.9450000000000003</v>
      </c>
      <c r="H18" s="28">
        <v>10.937090839535363</v>
      </c>
      <c r="I18" s="24">
        <v>10.151</v>
      </c>
      <c r="J18" s="4">
        <f t="shared" si="1"/>
        <v>19.096</v>
      </c>
      <c r="K18" s="28">
        <v>0.14988862598067954</v>
      </c>
      <c r="L18" s="28">
        <v>1.6390757288091662</v>
      </c>
      <c r="M18" s="28">
        <f t="shared" si="2"/>
        <v>9.2318643547898454</v>
      </c>
      <c r="N18" s="28">
        <f t="shared" si="3"/>
        <v>0.672298506477507</v>
      </c>
      <c r="O18">
        <v>30</v>
      </c>
      <c r="P18" s="17"/>
    </row>
    <row r="19" spans="1:18" ht="15.75" customHeight="1" x14ac:dyDescent="0.3">
      <c r="A19">
        <v>2018</v>
      </c>
      <c r="B19" s="1">
        <v>43435</v>
      </c>
      <c r="C19" s="28">
        <v>7.6070000000000002</v>
      </c>
      <c r="D19" s="24">
        <v>7.4290000000000003</v>
      </c>
      <c r="E19" s="24">
        <v>0.13600000000000001</v>
      </c>
      <c r="F19" s="24">
        <v>1.5640000000000001</v>
      </c>
      <c r="G19" s="4">
        <f t="shared" si="0"/>
        <v>9.1290000000000013</v>
      </c>
      <c r="H19" s="28">
        <v>11.235424188613706</v>
      </c>
      <c r="I19" s="24">
        <v>10.715999999999999</v>
      </c>
      <c r="J19" s="4">
        <f t="shared" si="1"/>
        <v>19.844999999999999</v>
      </c>
      <c r="K19" s="28">
        <v>0.15369541771462991</v>
      </c>
      <c r="L19" s="28">
        <v>1.6613621584370775</v>
      </c>
      <c r="M19" s="28">
        <f t="shared" si="2"/>
        <v>9.4220575761517082</v>
      </c>
      <c r="N19" s="28">
        <f t="shared" si="3"/>
        <v>0.66637037950856171</v>
      </c>
      <c r="O19">
        <v>31</v>
      </c>
    </row>
    <row r="20" spans="1:18" ht="15.75" customHeight="1" x14ac:dyDescent="0.3">
      <c r="A20">
        <v>2019</v>
      </c>
      <c r="B20" s="1">
        <v>43466</v>
      </c>
      <c r="C20" s="28">
        <v>7.2290000000000028</v>
      </c>
      <c r="D20" s="24">
        <v>7.1980000000000004</v>
      </c>
      <c r="E20" s="24">
        <v>0.13100000000000001</v>
      </c>
      <c r="F20" s="24">
        <v>1.64</v>
      </c>
      <c r="G20" s="4">
        <f t="shared" si="0"/>
        <v>8.9690000000000012</v>
      </c>
      <c r="H20" s="28">
        <v>11.077989491699993</v>
      </c>
      <c r="I20" s="24">
        <v>11.122999999999999</v>
      </c>
      <c r="J20" s="4">
        <f t="shared" si="1"/>
        <v>20.091999999999999</v>
      </c>
      <c r="K20" s="28">
        <v>0.15478395651405211</v>
      </c>
      <c r="L20" s="28">
        <v>1.7194819442614961</v>
      </c>
      <c r="M20" s="28">
        <f t="shared" si="2"/>
        <v>9.1032659007755505</v>
      </c>
      <c r="N20" s="28">
        <f t="shared" si="3"/>
        <v>0.65100823846695299</v>
      </c>
      <c r="O20">
        <v>31</v>
      </c>
    </row>
    <row r="21" spans="1:18" x14ac:dyDescent="0.3">
      <c r="A21">
        <v>2019</v>
      </c>
      <c r="B21" s="1">
        <v>43497</v>
      </c>
      <c r="C21" s="28">
        <v>6.4099999999999984</v>
      </c>
      <c r="D21" s="24">
        <v>6.181</v>
      </c>
      <c r="E21" s="24">
        <v>0.13700000000000001</v>
      </c>
      <c r="F21" s="24">
        <v>1.454</v>
      </c>
      <c r="G21" s="4">
        <f t="shared" si="0"/>
        <v>7.7719999999999994</v>
      </c>
      <c r="H21" s="28">
        <v>9.9437302619407255</v>
      </c>
      <c r="I21" s="24">
        <v>10.061</v>
      </c>
      <c r="J21" s="4">
        <f t="shared" si="1"/>
        <v>17.832999999999998</v>
      </c>
      <c r="K21" s="28">
        <v>0.13930074587210581</v>
      </c>
      <c r="L21" s="28">
        <v>1.5067210604316192</v>
      </c>
      <c r="M21" s="28">
        <f t="shared" si="2"/>
        <v>8.0560218063037237</v>
      </c>
      <c r="N21" s="28">
        <f>SUM(C21+H21+K21+L21)/O21</f>
        <v>0.64284828815158757</v>
      </c>
      <c r="O21">
        <v>28</v>
      </c>
    </row>
    <row r="22" spans="1:18" x14ac:dyDescent="0.3">
      <c r="A22">
        <v>2019</v>
      </c>
      <c r="B22" s="1">
        <v>43525</v>
      </c>
      <c r="C22" s="28">
        <v>6.9880000000000004</v>
      </c>
      <c r="D22" s="20">
        <v>6.8369999999999997</v>
      </c>
      <c r="E22" s="20">
        <v>0.14599999999999999</v>
      </c>
      <c r="F22" s="20">
        <v>1.6559999999999999</v>
      </c>
      <c r="G22" s="26">
        <f t="shared" si="0"/>
        <v>8.6389999999999993</v>
      </c>
      <c r="H22" s="28">
        <v>10.867776214947016</v>
      </c>
      <c r="I22" s="20">
        <v>10.831</v>
      </c>
      <c r="J22" s="4">
        <f t="shared" si="1"/>
        <v>19.47</v>
      </c>
      <c r="K22" s="28">
        <v>0.15487099995186782</v>
      </c>
      <c r="L22" s="28">
        <v>1.6826426054566577</v>
      </c>
      <c r="M22" s="28">
        <f t="shared" si="2"/>
        <v>8.8255136054085259</v>
      </c>
      <c r="N22" s="28">
        <f t="shared" si="3"/>
        <v>0.63526741355985616</v>
      </c>
      <c r="O22">
        <v>31</v>
      </c>
      <c r="R22" s="1"/>
    </row>
    <row r="23" spans="1:18" x14ac:dyDescent="0.3">
      <c r="A23">
        <v>2019</v>
      </c>
      <c r="B23" s="1">
        <v>43556</v>
      </c>
      <c r="C23" s="28">
        <v>6.6231040081046508</v>
      </c>
      <c r="D23" s="29">
        <v>6.5810000000000004</v>
      </c>
      <c r="E23" s="29">
        <v>0.14000000000000001</v>
      </c>
      <c r="F23" s="29">
        <v>1.5269999999999999</v>
      </c>
      <c r="G23" s="4">
        <f t="shared" si="0"/>
        <v>8.2479999999999993</v>
      </c>
      <c r="H23" s="28">
        <v>9.9986257094645357</v>
      </c>
      <c r="I23" s="29">
        <v>10.167</v>
      </c>
      <c r="J23" s="4">
        <f t="shared" si="1"/>
        <v>18.414999999999999</v>
      </c>
      <c r="K23" s="28">
        <v>0.1476571162310733</v>
      </c>
      <c r="L23" s="28">
        <v>1.5860372033436758</v>
      </c>
      <c r="M23" s="28">
        <f t="shared" si="2"/>
        <v>8.3567983276793996</v>
      </c>
      <c r="N23" s="28">
        <f t="shared" si="3"/>
        <v>0.61184746790479794</v>
      </c>
      <c r="O23">
        <v>30</v>
      </c>
      <c r="R23" s="21"/>
    </row>
    <row r="24" spans="1:18" x14ac:dyDescent="0.3">
      <c r="A24">
        <v>2019</v>
      </c>
      <c r="B24" s="1">
        <v>43586</v>
      </c>
      <c r="C24" s="28">
        <v>6.5156905216574676</v>
      </c>
      <c r="D24" s="20"/>
      <c r="E24" s="20"/>
      <c r="F24" s="20"/>
      <c r="G24" s="26">
        <f t="shared" si="0"/>
        <v>0</v>
      </c>
      <c r="H24" s="28">
        <v>10.09234638565824</v>
      </c>
      <c r="I24" s="20"/>
      <c r="J24" s="4">
        <f t="shared" si="1"/>
        <v>0</v>
      </c>
      <c r="K24" s="28">
        <v>0.15279434940646297</v>
      </c>
      <c r="L24" s="28">
        <v>1.5677858028622462</v>
      </c>
      <c r="M24" s="28">
        <f t="shared" si="2"/>
        <v>8.2362706739261764</v>
      </c>
      <c r="N24" s="28">
        <f t="shared" si="3"/>
        <v>0.59124571159949735</v>
      </c>
      <c r="O24">
        <v>31</v>
      </c>
      <c r="R24" s="21"/>
    </row>
    <row r="25" spans="1:18" x14ac:dyDescent="0.3">
      <c r="A25">
        <v>2019</v>
      </c>
      <c r="B25" s="1">
        <v>43617</v>
      </c>
      <c r="C25" s="28">
        <v>5.6674597525596591</v>
      </c>
      <c r="D25" s="24"/>
      <c r="E25" s="24"/>
      <c r="F25" s="24"/>
      <c r="G25" s="4">
        <f t="shared" si="0"/>
        <v>0</v>
      </c>
      <c r="H25" s="28">
        <v>9.8672034009612073</v>
      </c>
      <c r="I25" s="24"/>
      <c r="J25" s="4">
        <f t="shared" si="1"/>
        <v>0</v>
      </c>
      <c r="K25" s="28">
        <v>0.14739009289229443</v>
      </c>
      <c r="L25" s="28">
        <v>1.5302787265450148</v>
      </c>
      <c r="M25" s="28">
        <f t="shared" si="2"/>
        <v>7.3451285719969679</v>
      </c>
      <c r="N25" s="28">
        <f t="shared" si="3"/>
        <v>0.57374439909860586</v>
      </c>
      <c r="O25">
        <v>30</v>
      </c>
      <c r="R25" s="21"/>
    </row>
    <row r="26" spans="1:18" x14ac:dyDescent="0.3">
      <c r="A26">
        <v>2019</v>
      </c>
      <c r="B26" s="1">
        <v>43647</v>
      </c>
      <c r="C26" s="28">
        <v>6.9855159477880768</v>
      </c>
      <c r="D26" s="24"/>
      <c r="E26" s="24"/>
      <c r="F26" s="24"/>
      <c r="G26" s="26">
        <f t="shared" si="0"/>
        <v>0</v>
      </c>
      <c r="H26" s="28">
        <v>10.158226859708654</v>
      </c>
      <c r="I26" s="24"/>
      <c r="J26" s="4">
        <f t="shared" si="1"/>
        <v>0</v>
      </c>
      <c r="K26" s="28">
        <v>0.150179303226082</v>
      </c>
      <c r="L26" s="28">
        <v>1.5343175494168924</v>
      </c>
      <c r="M26" s="28">
        <f t="shared" si="2"/>
        <v>8.670012800431051</v>
      </c>
      <c r="N26" s="28">
        <f t="shared" si="3"/>
        <v>0.60736256968192592</v>
      </c>
      <c r="O26">
        <v>31</v>
      </c>
      <c r="R26" s="21"/>
    </row>
    <row r="27" spans="1:18" x14ac:dyDescent="0.3">
      <c r="A27">
        <v>2019</v>
      </c>
      <c r="B27" s="1">
        <v>43678</v>
      </c>
      <c r="C27" s="28">
        <v>6.941873077630996</v>
      </c>
      <c r="D27" s="20"/>
      <c r="E27" s="20"/>
      <c r="F27" s="20"/>
      <c r="G27" s="25">
        <f t="shared" si="0"/>
        <v>0</v>
      </c>
      <c r="H27" s="28">
        <v>9.1992703093322934</v>
      </c>
      <c r="I27" s="20"/>
      <c r="J27" s="4">
        <f t="shared" si="1"/>
        <v>0</v>
      </c>
      <c r="K27" s="28">
        <v>0.1500075383049761</v>
      </c>
      <c r="L27" s="28">
        <v>1.5430254889568908</v>
      </c>
      <c r="M27" s="28">
        <f t="shared" si="2"/>
        <v>8.6349061048928633</v>
      </c>
      <c r="N27" s="28">
        <f t="shared" si="3"/>
        <v>0.57529601336210179</v>
      </c>
      <c r="O27">
        <v>31</v>
      </c>
      <c r="R27" s="21"/>
    </row>
    <row r="28" spans="1:18" x14ac:dyDescent="0.3">
      <c r="A28">
        <v>2019</v>
      </c>
      <c r="B28" s="1">
        <v>43709</v>
      </c>
      <c r="C28" s="28">
        <v>6.7782173668742178</v>
      </c>
      <c r="D28" s="20"/>
      <c r="E28" s="20"/>
      <c r="F28" s="20"/>
      <c r="G28" s="25">
        <f t="shared" si="0"/>
        <v>0</v>
      </c>
      <c r="H28" s="28">
        <v>8.8393851976626401</v>
      </c>
      <c r="I28" s="20"/>
      <c r="J28" s="4">
        <f t="shared" si="1"/>
        <v>0</v>
      </c>
      <c r="K28" s="28">
        <v>0.11227002617130216</v>
      </c>
      <c r="L28" s="28">
        <v>1.5053926949382688</v>
      </c>
      <c r="M28" s="28">
        <f t="shared" si="2"/>
        <v>8.3958800879837892</v>
      </c>
      <c r="N28" s="28">
        <f t="shared" si="3"/>
        <v>0.57450884285488091</v>
      </c>
      <c r="O28">
        <v>30</v>
      </c>
    </row>
    <row r="29" spans="1:18" x14ac:dyDescent="0.3">
      <c r="A29">
        <v>2019</v>
      </c>
      <c r="B29" s="1">
        <v>43739</v>
      </c>
      <c r="C29" s="28">
        <v>7.1641292999684776</v>
      </c>
      <c r="D29" s="20"/>
      <c r="E29" s="20"/>
      <c r="F29" s="20"/>
      <c r="G29" s="4">
        <f t="shared" si="0"/>
        <v>0</v>
      </c>
      <c r="H29" s="28">
        <v>10.712382510273065</v>
      </c>
      <c r="I29" s="20"/>
      <c r="J29" s="4">
        <f t="shared" si="1"/>
        <v>0</v>
      </c>
      <c r="K29" s="28">
        <v>0.14736473156358448</v>
      </c>
      <c r="L29" s="28">
        <v>1.6074208865318274</v>
      </c>
      <c r="M29" s="28">
        <f t="shared" si="2"/>
        <v>8.9189149180638889</v>
      </c>
      <c r="N29" s="28">
        <f t="shared" si="3"/>
        <v>0.63326765897861137</v>
      </c>
      <c r="O29">
        <v>31</v>
      </c>
    </row>
    <row r="30" spans="1:18" x14ac:dyDescent="0.3">
      <c r="A30">
        <v>2019</v>
      </c>
      <c r="B30" s="1">
        <v>43770</v>
      </c>
      <c r="C30" s="28">
        <v>7.2066702771484836</v>
      </c>
      <c r="D30" s="24"/>
      <c r="E30" s="24"/>
      <c r="F30" s="24"/>
      <c r="G30" s="25">
        <f t="shared" si="0"/>
        <v>0</v>
      </c>
      <c r="H30" s="28">
        <v>10.324887524335516</v>
      </c>
      <c r="I30" s="24"/>
      <c r="J30" s="4">
        <f t="shared" si="1"/>
        <v>0</v>
      </c>
      <c r="K30" s="28">
        <v>0.14106107793674022</v>
      </c>
      <c r="L30" s="28">
        <v>1.5389698202168465</v>
      </c>
      <c r="M30" s="28">
        <f t="shared" si="2"/>
        <v>8.8867011753020702</v>
      </c>
      <c r="N30" s="28">
        <f t="shared" si="3"/>
        <v>0.64038628998791947</v>
      </c>
      <c r="O30">
        <v>30</v>
      </c>
    </row>
    <row r="31" spans="1:18" x14ac:dyDescent="0.3">
      <c r="A31">
        <v>2019</v>
      </c>
      <c r="B31" s="1">
        <v>43800</v>
      </c>
      <c r="C31" s="28">
        <v>7.6945427546501142</v>
      </c>
      <c r="D31" s="29"/>
      <c r="E31" s="29"/>
      <c r="F31" s="29"/>
      <c r="G31" s="4">
        <f t="shared" si="0"/>
        <v>0</v>
      </c>
      <c r="H31" s="28">
        <v>10.639467050560954</v>
      </c>
      <c r="I31" s="29"/>
      <c r="J31" s="4">
        <f t="shared" si="1"/>
        <v>0</v>
      </c>
      <c r="K31" s="28">
        <v>0.14603171230953654</v>
      </c>
      <c r="L31" s="28">
        <v>1.5781515356899951</v>
      </c>
      <c r="M31" s="28">
        <f t="shared" si="2"/>
        <v>9.4187260026496453</v>
      </c>
      <c r="N31" s="28">
        <f t="shared" si="3"/>
        <v>0.64703848558743859</v>
      </c>
      <c r="O31">
        <v>31</v>
      </c>
    </row>
    <row r="32" spans="1:18" ht="15" hidden="1" customHeight="1" x14ac:dyDescent="0.3">
      <c r="A32" s="3"/>
      <c r="B32" s="1"/>
      <c r="C32" s="2"/>
      <c r="G32" s="4">
        <f t="shared" si="0"/>
        <v>0</v>
      </c>
      <c r="I32" s="20"/>
      <c r="L32">
        <v>1.6674309972325536</v>
      </c>
      <c r="M32" s="28">
        <f t="shared" si="2"/>
        <v>1.6674309972325536</v>
      </c>
      <c r="N32" s="22">
        <f t="shared" ref="N32" si="4">SUM(C32,H32,K32,L32)/31</f>
        <v>5.3788096684921086E-2</v>
      </c>
    </row>
    <row r="33" spans="1:10" x14ac:dyDescent="0.3">
      <c r="A33" s="3"/>
      <c r="B33" s="1"/>
      <c r="C33" s="2"/>
      <c r="F33" s="20"/>
      <c r="I33" s="20"/>
    </row>
    <row r="35" spans="1:10" x14ac:dyDescent="0.3">
      <c r="E35" s="23"/>
      <c r="H35" s="23"/>
      <c r="J35" s="2"/>
    </row>
    <row r="36" spans="1:10" x14ac:dyDescent="0.3">
      <c r="A36" s="18" t="s">
        <v>27</v>
      </c>
    </row>
    <row r="37" spans="1:10" x14ac:dyDescent="0.3">
      <c r="A37" s="18" t="s">
        <v>28</v>
      </c>
    </row>
    <row r="38" spans="1:10" x14ac:dyDescent="0.3">
      <c r="A38" s="18"/>
    </row>
    <row r="39" spans="1:10" x14ac:dyDescent="0.3">
      <c r="A39" s="3" t="s">
        <v>33</v>
      </c>
    </row>
    <row r="40" spans="1:10" x14ac:dyDescent="0.3">
      <c r="A40" t="s">
        <v>50</v>
      </c>
    </row>
    <row r="41" spans="1:10" x14ac:dyDescent="0.3">
      <c r="A41" t="s">
        <v>51</v>
      </c>
    </row>
    <row r="42" spans="1:10" x14ac:dyDescent="0.3">
      <c r="A42" t="s">
        <v>52</v>
      </c>
    </row>
    <row r="43" spans="1:10" x14ac:dyDescent="0.3">
      <c r="A43" t="s">
        <v>53</v>
      </c>
    </row>
    <row r="44" spans="1:10" x14ac:dyDescent="0.3">
      <c r="A44" t="s">
        <v>54</v>
      </c>
    </row>
    <row r="45" spans="1:10" x14ac:dyDescent="0.3">
      <c r="A45" t="s">
        <v>55</v>
      </c>
    </row>
    <row r="48" spans="1:10" x14ac:dyDescent="0.3">
      <c r="A48" s="3" t="s">
        <v>29</v>
      </c>
      <c r="B48" s="3"/>
      <c r="C48" s="3"/>
      <c r="D48" s="3" t="s">
        <v>30</v>
      </c>
    </row>
    <row r="49" spans="1:4" ht="15.6" x14ac:dyDescent="0.3">
      <c r="A49" t="s">
        <v>39</v>
      </c>
      <c r="D49" s="19" t="s">
        <v>31</v>
      </c>
    </row>
    <row r="50" spans="1:4" x14ac:dyDescent="0.3">
      <c r="A50" t="s">
        <v>40</v>
      </c>
      <c r="D50" t="s">
        <v>32</v>
      </c>
    </row>
    <row r="51" spans="1:4" x14ac:dyDescent="0.3">
      <c r="A51" t="s">
        <v>22</v>
      </c>
    </row>
    <row r="52" spans="1:4" x14ac:dyDescent="0.3">
      <c r="A52" t="s">
        <v>26</v>
      </c>
    </row>
    <row r="53" spans="1:4" x14ac:dyDescent="0.3">
      <c r="A53" t="s">
        <v>56</v>
      </c>
    </row>
    <row r="54" spans="1:4" x14ac:dyDescent="0.3">
      <c r="A54" t="s">
        <v>57</v>
      </c>
    </row>
    <row r="55" spans="1:4" x14ac:dyDescent="0.3">
      <c r="A55" t="s">
        <v>11</v>
      </c>
    </row>
    <row r="56" spans="1:4" x14ac:dyDescent="0.3">
      <c r="A56" t="s">
        <v>15</v>
      </c>
    </row>
    <row r="57" spans="1:4" x14ac:dyDescent="0.3">
      <c r="A57" t="s">
        <v>3</v>
      </c>
    </row>
    <row r="58" spans="1:4" x14ac:dyDescent="0.3">
      <c r="A58" t="s">
        <v>34</v>
      </c>
    </row>
    <row r="59" spans="1:4" x14ac:dyDescent="0.3">
      <c r="A59" t="s">
        <v>4</v>
      </c>
    </row>
    <row r="60" spans="1:4" x14ac:dyDescent="0.3">
      <c r="A60" t="s">
        <v>4</v>
      </c>
    </row>
    <row r="61" spans="1:4" x14ac:dyDescent="0.3">
      <c r="A61" t="s">
        <v>48</v>
      </c>
    </row>
    <row r="62" spans="1:4" x14ac:dyDescent="0.3">
      <c r="A62" t="s">
        <v>47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R62"/>
  <sheetViews>
    <sheetView topLeftCell="A4" workbookViewId="0">
      <selection sqref="A1:N32"/>
    </sheetView>
  </sheetViews>
  <sheetFormatPr baseColWidth="10" defaultRowHeight="14.4" x14ac:dyDescent="0.3"/>
  <cols>
    <col min="1" max="1" width="23" customWidth="1"/>
    <col min="8" max="8" width="12.33203125" customWidth="1"/>
    <col min="9" max="9" width="12.88671875" customWidth="1"/>
    <col min="10" max="10" width="15.33203125" customWidth="1"/>
    <col min="11" max="11" width="12.6640625" customWidth="1"/>
    <col min="13" max="13" width="14.5546875" customWidth="1"/>
    <col min="14" max="14" width="10.6640625" bestFit="1" customWidth="1"/>
  </cols>
  <sheetData>
    <row r="2" spans="1:14" x14ac:dyDescent="0.3">
      <c r="A2" s="31" t="s">
        <v>49</v>
      </c>
      <c r="B2" s="31"/>
      <c r="C2" s="39" t="s">
        <v>15</v>
      </c>
      <c r="D2" s="39"/>
      <c r="E2" s="31" t="s">
        <v>18</v>
      </c>
      <c r="F2" s="31" t="s">
        <v>4</v>
      </c>
      <c r="G2" s="31" t="s">
        <v>21</v>
      </c>
      <c r="H2" s="31" t="s">
        <v>20</v>
      </c>
      <c r="I2" s="31" t="s">
        <v>20</v>
      </c>
      <c r="J2" s="31" t="s">
        <v>19</v>
      </c>
      <c r="K2" s="31" t="s">
        <v>18</v>
      </c>
      <c r="L2" s="31" t="s">
        <v>4</v>
      </c>
      <c r="M2" s="31" t="s">
        <v>21</v>
      </c>
    </row>
    <row r="3" spans="1:14" ht="57.6" x14ac:dyDescent="0.3">
      <c r="A3" s="31"/>
      <c r="B3" s="31"/>
      <c r="C3" s="10" t="s">
        <v>37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26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</row>
    <row r="4" spans="1:14" x14ac:dyDescent="0.3">
      <c r="A4" s="31" t="s">
        <v>13</v>
      </c>
      <c r="B4" s="31" t="s">
        <v>14</v>
      </c>
      <c r="C4" s="35" t="s">
        <v>45</v>
      </c>
      <c r="D4" s="35" t="s">
        <v>45</v>
      </c>
      <c r="E4" s="35" t="s">
        <v>45</v>
      </c>
      <c r="F4" s="35" t="s">
        <v>45</v>
      </c>
      <c r="G4" s="35" t="s">
        <v>45</v>
      </c>
      <c r="H4" s="31" t="s">
        <v>41</v>
      </c>
      <c r="I4" s="35" t="s">
        <v>41</v>
      </c>
      <c r="J4" s="31" t="s">
        <v>44</v>
      </c>
      <c r="K4" s="35" t="s">
        <v>45</v>
      </c>
      <c r="L4" s="35" t="s">
        <v>45</v>
      </c>
      <c r="M4" s="35" t="s">
        <v>45</v>
      </c>
    </row>
    <row r="5" spans="1:14" x14ac:dyDescent="0.3">
      <c r="A5" s="30"/>
      <c r="B5" s="30"/>
      <c r="C5" s="38" t="s">
        <v>11</v>
      </c>
      <c r="D5" s="38"/>
      <c r="E5" s="30" t="s">
        <v>3</v>
      </c>
      <c r="F5" s="30" t="s">
        <v>4</v>
      </c>
      <c r="G5" s="30" t="s">
        <v>12</v>
      </c>
      <c r="H5" s="30" t="s">
        <v>5</v>
      </c>
      <c r="I5" s="30" t="s">
        <v>5</v>
      </c>
      <c r="J5" s="30" t="s">
        <v>7</v>
      </c>
      <c r="K5" s="30" t="s">
        <v>3</v>
      </c>
      <c r="L5" s="30" t="s">
        <v>4</v>
      </c>
      <c r="M5" s="30" t="s">
        <v>25</v>
      </c>
    </row>
    <row r="6" spans="1:14" ht="57.6" x14ac:dyDescent="0.3">
      <c r="A6" s="30"/>
      <c r="B6" s="30"/>
      <c r="C6" s="6" t="s">
        <v>36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</row>
    <row r="7" spans="1:14" x14ac:dyDescent="0.3">
      <c r="A7" s="30" t="s">
        <v>0</v>
      </c>
      <c r="B7" s="30" t="s">
        <v>1</v>
      </c>
      <c r="C7" s="30" t="s">
        <v>9</v>
      </c>
      <c r="D7" s="30" t="s">
        <v>9</v>
      </c>
      <c r="E7" s="30" t="s">
        <v>9</v>
      </c>
      <c r="F7" s="30" t="s">
        <v>9</v>
      </c>
      <c r="G7" s="30" t="s">
        <v>9</v>
      </c>
      <c r="H7" s="30" t="s">
        <v>42</v>
      </c>
      <c r="I7" s="30" t="s">
        <v>42</v>
      </c>
      <c r="J7" s="30" t="s">
        <v>43</v>
      </c>
      <c r="K7" s="30" t="s">
        <v>9</v>
      </c>
      <c r="L7" s="30" t="s">
        <v>9</v>
      </c>
      <c r="M7" s="30" t="s">
        <v>9</v>
      </c>
      <c r="N7" s="7" t="s">
        <v>10</v>
      </c>
    </row>
    <row r="8" spans="1:14" x14ac:dyDescent="0.3">
      <c r="A8">
        <v>2018</v>
      </c>
      <c r="B8" s="1">
        <v>43101</v>
      </c>
      <c r="C8" s="32">
        <f>'produksjonsdata-Sm3'!C8*6.29/'produksjonsdata-per dag'!$N8</f>
        <v>1.6357855161290327</v>
      </c>
      <c r="D8" s="32">
        <f>'produksjonsdata-Sm3'!D8*6.29/'produksjonsdata-per dag'!$N8</f>
        <v>1.6222112903225807</v>
      </c>
      <c r="E8" s="32">
        <f>'produksjonsdata-Sm3'!E8*6.29/'produksjonsdata-per dag'!$N8</f>
        <v>2.8406451612903227E-2</v>
      </c>
      <c r="F8" s="32">
        <f>'produksjonsdata-Sm3'!F8*6.29/'produksjonsdata-per dag'!$N8</f>
        <v>0.3741535483870968</v>
      </c>
      <c r="G8" s="32">
        <f>'produksjonsdata-Sm3'!G8*6.29/'produksjonsdata-per dag'!$N8</f>
        <v>2.0247712903225805</v>
      </c>
      <c r="H8" s="32">
        <f>'produksjonsdata-Sm3'!H8*1000/'produksjonsdata-per dag'!$N8</f>
        <v>358.75261010784766</v>
      </c>
      <c r="I8" s="32">
        <f>'produksjonsdata-Sm3'!I8*1000/'produksjonsdata-per dag'!$N8</f>
        <v>362.41935483870969</v>
      </c>
      <c r="J8" s="32">
        <f>'produksjonsdata-Sm3'!J8/N8</f>
        <v>0.68432258064516127</v>
      </c>
      <c r="K8" s="32">
        <f>'produksjonsdata-Sm3'!K8*6.29/'produksjonsdata-per dag'!$N8</f>
        <v>3.16487410007198E-2</v>
      </c>
      <c r="L8" s="34">
        <f>'produksjonsdata-Sm3'!L8*6.29/'produksjonsdata-per dag'!$N8</f>
        <v>0.35478399114544312</v>
      </c>
      <c r="M8" s="32">
        <f>L8+K8+C8</f>
        <v>2.0222182482751956</v>
      </c>
      <c r="N8">
        <f>B9-B8</f>
        <v>31</v>
      </c>
    </row>
    <row r="9" spans="1:14" x14ac:dyDescent="0.3">
      <c r="A9">
        <v>2018</v>
      </c>
      <c r="B9" s="1">
        <v>43132</v>
      </c>
      <c r="C9" s="32">
        <f>'produksjonsdata-Sm3'!C9*6.29/'produksjonsdata-per dag'!$N9</f>
        <v>1.6255157142857144</v>
      </c>
      <c r="D9" s="32">
        <f>'produksjonsdata-Sm3'!D9*6.29/'produksjonsdata-per dag'!$N9</f>
        <v>1.5655360714285715</v>
      </c>
      <c r="E9" s="32">
        <f>'produksjonsdata-Sm3'!E9*6.29/'produksjonsdata-per dag'!$N9</f>
        <v>3.1899285714285713E-2</v>
      </c>
      <c r="F9" s="32">
        <f>'produksjonsdata-Sm3'!F9*6.29/'produksjonsdata-per dag'!$N9</f>
        <v>0.35111678571428573</v>
      </c>
      <c r="G9" s="32">
        <f>'produksjonsdata-Sm3'!G9*6.29/'produksjonsdata-per dag'!$N9</f>
        <v>1.9485521428571431</v>
      </c>
      <c r="H9" s="32">
        <f>'produksjonsdata-Sm3'!H9*1000/'produksjonsdata-per dag'!$N9</f>
        <v>355.8544963627786</v>
      </c>
      <c r="I9" s="32">
        <f>'produksjonsdata-Sm3'!I9*1000/'produksjonsdata-per dag'!$N9</f>
        <v>356.32142857142856</v>
      </c>
      <c r="J9" s="32">
        <f>'produksjonsdata-Sm3'!J9/N9</f>
        <v>0.66610714285714301</v>
      </c>
      <c r="K9" s="32">
        <f>'produksjonsdata-Sm3'!K9*6.29/'produksjonsdata-per dag'!$N9</f>
        <v>3.1007342152038819E-2</v>
      </c>
      <c r="L9" s="32">
        <f>'produksjonsdata-Sm3'!L9*6.29/'produksjonsdata-per dag'!$N9</f>
        <v>0.35059894886600995</v>
      </c>
      <c r="M9" s="32">
        <f t="shared" ref="M9:M19" si="0">L9+K9+C9</f>
        <v>2.0071220053037631</v>
      </c>
      <c r="N9">
        <f t="shared" ref="N9:N31" si="1">B10-B9</f>
        <v>28</v>
      </c>
    </row>
    <row r="10" spans="1:14" x14ac:dyDescent="0.3">
      <c r="A10">
        <v>2018</v>
      </c>
      <c r="B10" s="1">
        <v>43160</v>
      </c>
      <c r="C10" s="32">
        <f>'produksjonsdata-Sm3'!C10*6.29/'produksjonsdata-per dag'!$N10</f>
        <v>1.5986339354838708</v>
      </c>
      <c r="D10" s="32">
        <f>'produksjonsdata-Sm3'!D10*6.29/'produksjonsdata-per dag'!$N10</f>
        <v>1.5201509677419354</v>
      </c>
      <c r="E10" s="32">
        <f>'produksjonsdata-Sm3'!E10*6.29/'produksjonsdata-per dag'!$N10</f>
        <v>2.9015161290322576E-2</v>
      </c>
      <c r="F10" s="32">
        <f>'produksjonsdata-Sm3'!F10*6.29/'produksjonsdata-per dag'!$N10</f>
        <v>0.35305161290322579</v>
      </c>
      <c r="G10" s="32">
        <f>'produksjonsdata-Sm3'!G10*6.29/'produksjonsdata-per dag'!$N10</f>
        <v>1.9022177419354838</v>
      </c>
      <c r="H10" s="32">
        <f>'produksjonsdata-Sm3'!H10*1000/'produksjonsdata-per dag'!$N10</f>
        <v>354.98448596209789</v>
      </c>
      <c r="I10" s="32">
        <f>'produksjonsdata-Sm3'!I10*1000/'produksjonsdata-per dag'!$N10</f>
        <v>347.58064516129031</v>
      </c>
      <c r="J10" s="32">
        <f>'produksjonsdata-Sm3'!J10/N10</f>
        <v>0.64999999999999991</v>
      </c>
      <c r="K10" s="32">
        <f>'produksjonsdata-Sm3'!K10*6.29/'produksjonsdata-per dag'!$N10</f>
        <v>3.130415012559682E-2</v>
      </c>
      <c r="L10" s="32">
        <f>'produksjonsdata-Sm3'!L10*6.29/'produksjonsdata-per dag'!$N10</f>
        <v>0.34918383852709584</v>
      </c>
      <c r="M10" s="32">
        <f t="shared" si="0"/>
        <v>1.9791219241365634</v>
      </c>
      <c r="N10">
        <f t="shared" si="1"/>
        <v>31</v>
      </c>
    </row>
    <row r="11" spans="1:14" x14ac:dyDescent="0.3">
      <c r="A11">
        <v>2018</v>
      </c>
      <c r="B11" s="1">
        <v>43191</v>
      </c>
      <c r="C11" s="32">
        <f>'produksjonsdata-Sm3'!C11*6.29/'produksjonsdata-per dag'!$N11</f>
        <v>1.5793980333333326</v>
      </c>
      <c r="D11" s="32">
        <f>'produksjonsdata-Sm3'!D11*6.29/'produksjonsdata-per dag'!$N11</f>
        <v>1.513374</v>
      </c>
      <c r="E11" s="32">
        <f>'produksjonsdata-Sm3'!E11*6.29/'produksjonsdata-per dag'!$N11</f>
        <v>3.0820999999999998E-2</v>
      </c>
      <c r="F11" s="32">
        <f>'produksjonsdata-Sm3'!F11*6.29/'produksjonsdata-per dag'!$N11</f>
        <v>0.32477366666666663</v>
      </c>
      <c r="G11" s="32">
        <f>'produksjonsdata-Sm3'!G11*6.29/'produksjonsdata-per dag'!$N11</f>
        <v>1.8689686666666667</v>
      </c>
      <c r="H11" s="32">
        <f>'produksjonsdata-Sm3'!H11*1000/'produksjonsdata-per dag'!$N11</f>
        <v>333.21508571237956</v>
      </c>
      <c r="I11" s="32">
        <f>'produksjonsdata-Sm3'!I11*1000/'produksjonsdata-per dag'!$N11</f>
        <v>333.23333333333335</v>
      </c>
      <c r="J11" s="32">
        <f>'produksjonsdata-Sm3'!J11/N11</f>
        <v>0.63036666666666674</v>
      </c>
      <c r="K11" s="32">
        <f>'produksjonsdata-Sm3'!K11*6.29/'produksjonsdata-per dag'!$N11</f>
        <v>3.0948799043907037E-2</v>
      </c>
      <c r="L11" s="32">
        <f>'produksjonsdata-Sm3'!L11*6.29/'produksjonsdata-per dag'!$N11</f>
        <v>0.34673862644202352</v>
      </c>
      <c r="M11" s="32">
        <f t="shared" si="0"/>
        <v>1.9570854588192632</v>
      </c>
      <c r="N11">
        <f t="shared" si="1"/>
        <v>30</v>
      </c>
    </row>
    <row r="12" spans="1:14" x14ac:dyDescent="0.3">
      <c r="A12">
        <v>2018</v>
      </c>
      <c r="B12" s="1">
        <v>43221</v>
      </c>
      <c r="C12" s="32">
        <f>'produksjonsdata-Sm3'!C12*6.29/'produksjonsdata-per dag'!$N12</f>
        <v>1.4444883548387097</v>
      </c>
      <c r="D12" s="32">
        <f>'produksjonsdata-Sm3'!D12*6.29/'produksjonsdata-per dag'!$N12</f>
        <v>1.3190738709677421</v>
      </c>
      <c r="E12" s="32">
        <f>'produksjonsdata-Sm3'!E12*6.29/'produksjonsdata-per dag'!$N12</f>
        <v>2.9420967741935481E-2</v>
      </c>
      <c r="F12" s="32">
        <f>'produksjonsdata-Sm3'!F12*6.29/'produksjonsdata-per dag'!$N12</f>
        <v>0.30881870967741937</v>
      </c>
      <c r="G12" s="32">
        <f>'produksjonsdata-Sm3'!G12*6.29/'produksjonsdata-per dag'!$N12</f>
        <v>1.6573135483870967</v>
      </c>
      <c r="H12" s="32">
        <f>'produksjonsdata-Sm3'!H12*1000/'produksjonsdata-per dag'!$N12</f>
        <v>324.40883246324722</v>
      </c>
      <c r="I12" s="32">
        <f>'produksjonsdata-Sm3'!I12*1000/'produksjonsdata-per dag'!$N12</f>
        <v>305</v>
      </c>
      <c r="J12" s="32">
        <f>'produksjonsdata-Sm3'!J12/N12</f>
        <v>0.56848387096774189</v>
      </c>
      <c r="K12" s="32">
        <f>'produksjonsdata-Sm3'!K12*6.29/'produksjonsdata-per dag'!$N12</f>
        <v>3.0833174616565127E-2</v>
      </c>
      <c r="L12" s="32">
        <f>'produksjonsdata-Sm3'!L12*6.29/'produksjonsdata-per dag'!$N12</f>
        <v>0.33131326217518281</v>
      </c>
      <c r="M12" s="32">
        <f t="shared" si="0"/>
        <v>1.8066347916304577</v>
      </c>
      <c r="N12">
        <f t="shared" si="1"/>
        <v>31</v>
      </c>
    </row>
    <row r="13" spans="1:14" x14ac:dyDescent="0.3">
      <c r="A13">
        <v>2018</v>
      </c>
      <c r="B13" s="1">
        <v>43252</v>
      </c>
      <c r="C13" s="32">
        <f>'produksjonsdata-Sm3'!C13*6.29/'produksjonsdata-per dag'!$N13</f>
        <v>1.530084433333333</v>
      </c>
      <c r="D13" s="32">
        <f>'produksjonsdata-Sm3'!D13*6.29/'produksjonsdata-per dag'!$N13</f>
        <v>1.4873753333333333</v>
      </c>
      <c r="E13" s="32">
        <f>'produksjonsdata-Sm3'!E13*6.29/'produksjonsdata-per dag'!$N13</f>
        <v>2.9562999999999999E-2</v>
      </c>
      <c r="F13" s="32">
        <f>'produksjonsdata-Sm3'!F13*6.29/'produksjonsdata-per dag'!$N13</f>
        <v>0.33043466666666671</v>
      </c>
      <c r="G13" s="32">
        <f>'produksjonsdata-Sm3'!G13*6.29/'produksjonsdata-per dag'!$N13</f>
        <v>1.8473730000000002</v>
      </c>
      <c r="H13" s="32">
        <f>'produksjonsdata-Sm3'!H13*1000/'produksjonsdata-per dag'!$N13</f>
        <v>323.23422534223505</v>
      </c>
      <c r="I13" s="32">
        <f>'produksjonsdata-Sm3'!I13*1000/'produksjonsdata-per dag'!$N13</f>
        <v>306.13333333333333</v>
      </c>
      <c r="J13" s="32">
        <f>'produksjonsdata-Sm3'!J13/N13</f>
        <v>0.59983333333333322</v>
      </c>
      <c r="K13" s="32">
        <f>'produksjonsdata-Sm3'!K13*6.29/'produksjonsdata-per dag'!$N13</f>
        <v>3.0456865404694819E-2</v>
      </c>
      <c r="L13" s="32">
        <f>'produksjonsdata-Sm3'!L13*6.29/'produksjonsdata-per dag'!$N13</f>
        <v>0.32970617536215679</v>
      </c>
      <c r="M13" s="32">
        <f t="shared" si="0"/>
        <v>1.8902474741001847</v>
      </c>
      <c r="N13">
        <f t="shared" si="1"/>
        <v>30</v>
      </c>
    </row>
    <row r="14" spans="1:14" x14ac:dyDescent="0.3">
      <c r="A14">
        <v>2018</v>
      </c>
      <c r="B14" s="1">
        <v>43282</v>
      </c>
      <c r="C14" s="32">
        <f>'produksjonsdata-Sm3'!C14*6.29/'produksjonsdata-per dag'!$N14</f>
        <v>1.5665143548387095</v>
      </c>
      <c r="D14" s="32">
        <f>'produksjonsdata-Sm3'!D14*6.29/'produksjonsdata-per dag'!$N14</f>
        <v>1.5262380645161291</v>
      </c>
      <c r="E14" s="32">
        <f>'produksjonsdata-Sm3'!E14*6.29/'produksjonsdata-per dag'!$N14</f>
        <v>3.0435483870967742E-2</v>
      </c>
      <c r="F14" s="32">
        <f>'produksjonsdata-Sm3'!F14*6.29/'produksjonsdata-per dag'!$N14</f>
        <v>0.35650096774193546</v>
      </c>
      <c r="G14" s="32">
        <f>'produksjonsdata-Sm3'!G14*6.29/'produksjonsdata-per dag'!$N14</f>
        <v>1.9131745161290323</v>
      </c>
      <c r="H14" s="32">
        <f>'produksjonsdata-Sm3'!H14*1000/'produksjonsdata-per dag'!$N14</f>
        <v>328.89691527747192</v>
      </c>
      <c r="I14" s="32">
        <f>'produksjonsdata-Sm3'!I14*1000/'produksjonsdata-per dag'!$N14</f>
        <v>339.03225806451616</v>
      </c>
      <c r="J14" s="32">
        <f>'produksjonsdata-Sm3'!J14/N14</f>
        <v>0.64319354838709675</v>
      </c>
      <c r="K14" s="32">
        <f>'produksjonsdata-Sm3'!K14*6.29/'produksjonsdata-per dag'!$N14</f>
        <v>3.0168604128450589E-2</v>
      </c>
      <c r="L14" s="32">
        <f>'produksjonsdata-Sm3'!L14*6.29/'produksjonsdata-per dag'!$N14</f>
        <v>0.34617814436193894</v>
      </c>
      <c r="M14" s="32">
        <f t="shared" si="0"/>
        <v>1.942861103329099</v>
      </c>
      <c r="N14">
        <f t="shared" si="1"/>
        <v>31</v>
      </c>
    </row>
    <row r="15" spans="1:14" x14ac:dyDescent="0.3">
      <c r="A15">
        <v>2018</v>
      </c>
      <c r="B15" s="1">
        <v>43313</v>
      </c>
      <c r="C15" s="32">
        <f>'produksjonsdata-Sm3'!C15*6.29/'produksjonsdata-per dag'!$N15</f>
        <v>1.5055419354838706</v>
      </c>
      <c r="D15" s="32">
        <f>'produksjonsdata-Sm3'!D15*6.29/'produksjonsdata-per dag'!$N15</f>
        <v>1.5049332258064516</v>
      </c>
      <c r="E15" s="32">
        <f>'produksjonsdata-Sm3'!E15*6.29/'produksjonsdata-per dag'!$N15</f>
        <v>2.9826774193548386E-2</v>
      </c>
      <c r="F15" s="32">
        <f>'produksjonsdata-Sm3'!F15*6.29/'produksjonsdata-per dag'!$N15</f>
        <v>0.33580483870967742</v>
      </c>
      <c r="G15" s="32">
        <f>'produksjonsdata-Sm3'!G15*6.29/'produksjonsdata-per dag'!$N15</f>
        <v>1.8705648387096772</v>
      </c>
      <c r="H15" s="32">
        <f>'produksjonsdata-Sm3'!H15*1000/'produksjonsdata-per dag'!$N15</f>
        <v>323.42087929415857</v>
      </c>
      <c r="I15" s="32">
        <f>'produksjonsdata-Sm3'!I15*1000/'produksjonsdata-per dag'!$N15</f>
        <v>326.16129032258067</v>
      </c>
      <c r="J15" s="32">
        <f>'produksjonsdata-Sm3'!J15/N15</f>
        <v>0.62354838709677418</v>
      </c>
      <c r="K15" s="32">
        <f>'produksjonsdata-Sm3'!K15*6.29/'produksjonsdata-per dag'!$N15</f>
        <v>3.0126516694943886E-2</v>
      </c>
      <c r="L15" s="32">
        <f>'produksjonsdata-Sm3'!L15*6.29/'produksjonsdata-per dag'!$N15</f>
        <v>0.3405507193261611</v>
      </c>
      <c r="M15" s="32">
        <f t="shared" si="0"/>
        <v>1.8762191715049756</v>
      </c>
      <c r="N15">
        <f t="shared" si="1"/>
        <v>31</v>
      </c>
    </row>
    <row r="16" spans="1:14" x14ac:dyDescent="0.3">
      <c r="A16">
        <v>2018</v>
      </c>
      <c r="B16" s="1">
        <v>43344</v>
      </c>
      <c r="C16" s="32">
        <f>'produksjonsdata-Sm3'!C16*6.29/'produksjonsdata-per dag'!$N16</f>
        <v>1.4776677666666673</v>
      </c>
      <c r="D16" s="32">
        <f>'produksjonsdata-Sm3'!D16*6.29/'produksjonsdata-per dag'!$N16</f>
        <v>1.3060136666666666</v>
      </c>
      <c r="E16" s="32">
        <f>'produksjonsdata-Sm3'!E16*6.29/'produksjonsdata-per dag'!$N16</f>
        <v>2.9353333333333335E-2</v>
      </c>
      <c r="F16" s="32">
        <f>'produksjonsdata-Sm3'!F16*6.29/'produksjonsdata-per dag'!$N16</f>
        <v>0.27445366666666671</v>
      </c>
      <c r="G16" s="32">
        <f>'produksjonsdata-Sm3'!G16*6.29/'produksjonsdata-per dag'!$N16</f>
        <v>1.6098206666666668</v>
      </c>
      <c r="H16" s="32">
        <f>'produksjonsdata-Sm3'!H16*1000/'produksjonsdata-per dag'!$N16</f>
        <v>313.72915375389846</v>
      </c>
      <c r="I16" s="32">
        <f>'produksjonsdata-Sm3'!I16*1000/'produksjonsdata-per dag'!$N16</f>
        <v>298.53333333333336</v>
      </c>
      <c r="J16" s="32">
        <f>'produksjonsdata-Sm3'!J16/N16</f>
        <v>0.55446666666666666</v>
      </c>
      <c r="K16" s="32">
        <f>'produksjonsdata-Sm3'!K16*6.29/'produksjonsdata-per dag'!$N16</f>
        <v>2.9630366493182504E-2</v>
      </c>
      <c r="L16" s="32">
        <f>'produksjonsdata-Sm3'!L16*6.29/'produksjonsdata-per dag'!$N16</f>
        <v>0.3221287485685263</v>
      </c>
      <c r="M16" s="32">
        <f t="shared" si="0"/>
        <v>1.8294268817283761</v>
      </c>
      <c r="N16">
        <f t="shared" si="1"/>
        <v>30</v>
      </c>
    </row>
    <row r="17" spans="1:18" x14ac:dyDescent="0.3">
      <c r="A17">
        <v>2018</v>
      </c>
      <c r="B17" s="1">
        <v>43374</v>
      </c>
      <c r="C17" s="32">
        <f>'produksjonsdata-Sm3'!C17*6.29/'produksjonsdata-per dag'!$N17</f>
        <v>1.5803320645161292</v>
      </c>
      <c r="D17" s="32">
        <f>'produksjonsdata-Sm3'!D17*6.29/'produksjonsdata-per dag'!$N17</f>
        <v>1.4818022580645163</v>
      </c>
      <c r="E17" s="32">
        <f>'produksjonsdata-Sm3'!E17*6.29/'produksjonsdata-per dag'!$N17</f>
        <v>2.9420967741935481E-2</v>
      </c>
      <c r="F17" s="32">
        <f>'produksjonsdata-Sm3'!F17*6.29/'produksjonsdata-per dag'!$N17</f>
        <v>0.34615290322580644</v>
      </c>
      <c r="G17" s="32">
        <f>'produksjonsdata-Sm3'!G17*6.29/'produksjonsdata-per dag'!$N17</f>
        <v>1.8573761290322581</v>
      </c>
      <c r="H17" s="32">
        <f>'produksjonsdata-Sm3'!H17*1000/'produksjonsdata-per dag'!$N17</f>
        <v>348.3140383325387</v>
      </c>
      <c r="I17" s="32">
        <f>'produksjonsdata-Sm3'!I17*1000/'produksjonsdata-per dag'!$N17</f>
        <v>338.54838709677421</v>
      </c>
      <c r="J17" s="32">
        <f>'produksjonsdata-Sm3'!J17/N17</f>
        <v>0.6338387096774194</v>
      </c>
      <c r="K17" s="32">
        <f>'produksjonsdata-Sm3'!K17*6.29/'produksjonsdata-per dag'!$N17</f>
        <v>2.9865501763444751E-2</v>
      </c>
      <c r="L17" s="32">
        <f>'produksjonsdata-Sm3'!L17*6.29/'produksjonsdata-per dag'!$N17</f>
        <v>0.35071581374048022</v>
      </c>
      <c r="M17" s="32">
        <f t="shared" si="0"/>
        <v>1.9609133800200542</v>
      </c>
      <c r="N17">
        <f t="shared" si="1"/>
        <v>31</v>
      </c>
    </row>
    <row r="18" spans="1:18" x14ac:dyDescent="0.3">
      <c r="A18">
        <v>2018</v>
      </c>
      <c r="B18" s="1">
        <v>43405</v>
      </c>
      <c r="C18" s="32">
        <f>'produksjonsdata-Sm3'!C18*6.29/'produksjonsdata-per dag'!$N18</f>
        <v>1.5605280333333331</v>
      </c>
      <c r="D18" s="32">
        <f>'produksjonsdata-Sm3'!D18*6.29/'produksjonsdata-per dag'!$N18</f>
        <v>1.4959716666666665</v>
      </c>
      <c r="E18" s="32">
        <f>'produksjonsdata-Sm3'!E18*6.29/'produksjonsdata-per dag'!$N18</f>
        <v>2.8934000000000005E-2</v>
      </c>
      <c r="F18" s="32">
        <f>'produksjonsdata-Sm3'!F18*6.29/'produksjonsdata-per dag'!$N18</f>
        <v>0.35056266666666669</v>
      </c>
      <c r="G18" s="32">
        <f>'produksjonsdata-Sm3'!G18*6.29/'produksjonsdata-per dag'!$N18</f>
        <v>1.8754683333333335</v>
      </c>
      <c r="H18" s="32">
        <f>'produksjonsdata-Sm3'!H18*1000/'produksjonsdata-per dag'!$N18</f>
        <v>364.56969465117879</v>
      </c>
      <c r="I18" s="32">
        <f>'produksjonsdata-Sm3'!I18*1000/'produksjonsdata-per dag'!$N18</f>
        <v>338.36666666666667</v>
      </c>
      <c r="J18" s="32">
        <f>'produksjonsdata-Sm3'!J18/N18</f>
        <v>0.63653333333333328</v>
      </c>
      <c r="K18" s="32">
        <f>'produksjonsdata-Sm3'!K18*6.29/'produksjonsdata-per dag'!$N18</f>
        <v>3.1426648580615807E-2</v>
      </c>
      <c r="L18" s="32">
        <f>'produksjonsdata-Sm3'!L18*6.29/'produksjonsdata-per dag'!$N18</f>
        <v>0.34365954447365515</v>
      </c>
      <c r="M18" s="32">
        <f t="shared" si="0"/>
        <v>1.9356142263876039</v>
      </c>
      <c r="N18">
        <f t="shared" si="1"/>
        <v>30</v>
      </c>
      <c r="P18" s="17"/>
    </row>
    <row r="19" spans="1:18" ht="15.75" customHeight="1" x14ac:dyDescent="0.3">
      <c r="A19">
        <v>2018</v>
      </c>
      <c r="B19" s="1">
        <v>43435</v>
      </c>
      <c r="C19" s="32">
        <f>'produksjonsdata-Sm3'!C19*6.29/'produksjonsdata-per dag'!$N19</f>
        <v>1.5434848387096776</v>
      </c>
      <c r="D19" s="32">
        <f>'produksjonsdata-Sm3'!D19*6.29/'produksjonsdata-per dag'!$N19</f>
        <v>1.5073680645161291</v>
      </c>
      <c r="E19" s="32">
        <f>'produksjonsdata-Sm3'!E19*6.29/'produksjonsdata-per dag'!$N19</f>
        <v>2.7594838709677421E-2</v>
      </c>
      <c r="F19" s="32">
        <f>'produksjonsdata-Sm3'!F19*6.29/'produksjonsdata-per dag'!$N19</f>
        <v>0.31734064516129029</v>
      </c>
      <c r="G19" s="32">
        <f>'produksjonsdata-Sm3'!G19*6.29/'produksjonsdata-per dag'!$N19</f>
        <v>1.8523035483870971</v>
      </c>
      <c r="H19" s="32">
        <f>'produksjonsdata-Sm3'!H19*1000/'produksjonsdata-per dag'!$N19</f>
        <v>362.43303834237764</v>
      </c>
      <c r="I19" s="32">
        <f>'produksjonsdata-Sm3'!I19*1000/'produksjonsdata-per dag'!$N19</f>
        <v>345.67741935483872</v>
      </c>
      <c r="J19" s="32">
        <f>'produksjonsdata-Sm3'!J19/N19</f>
        <v>0.64016129032258062</v>
      </c>
      <c r="K19" s="32">
        <f>'produksjonsdata-Sm3'!K19*6.29/'produksjonsdata-per dag'!$N19</f>
        <v>3.1185296045968456E-2</v>
      </c>
      <c r="L19" s="32">
        <f>'produksjonsdata-Sm3'!L19*6.29/'produksjonsdata-per dag'!$N19</f>
        <v>0.33709574117965219</v>
      </c>
      <c r="M19" s="32">
        <f t="shared" si="0"/>
        <v>1.9117658759352982</v>
      </c>
      <c r="N19">
        <f t="shared" si="1"/>
        <v>31</v>
      </c>
    </row>
    <row r="20" spans="1:18" ht="15.75" customHeight="1" x14ac:dyDescent="0.3">
      <c r="A20">
        <v>2019</v>
      </c>
      <c r="B20" s="1">
        <v>43466</v>
      </c>
      <c r="C20" s="32">
        <f>'produksjonsdata-Sm3'!C20*6.29/'produksjonsdata-per dag'!$N20</f>
        <v>1.4667874193548391</v>
      </c>
      <c r="D20" s="32">
        <f>'produksjonsdata-Sm3'!D20*6.29/'produksjonsdata-per dag'!$N20</f>
        <v>1.4604974193548388</v>
      </c>
      <c r="E20" s="32">
        <f>'produksjonsdata-Sm3'!E20*6.29/'produksjonsdata-per dag'!$N20</f>
        <v>2.658032258064516E-2</v>
      </c>
      <c r="F20" s="32">
        <f>'produksjonsdata-Sm3'!F20*6.29/'produksjonsdata-per dag'!$N20</f>
        <v>0.33276129032258062</v>
      </c>
      <c r="G20" s="32">
        <f>'produksjonsdata-Sm3'!G20*6.29/'produksjonsdata-per dag'!$N20</f>
        <v>1.8198390322580649</v>
      </c>
      <c r="H20" s="32">
        <f>'produksjonsdata-Sm3'!H20*1000/'produksjonsdata-per dag'!$N20</f>
        <v>357.35449973225781</v>
      </c>
      <c r="I20" s="32">
        <f>'produksjonsdata-Sm3'!I20*1000/'produksjonsdata-per dag'!$N20</f>
        <v>358.80645161290323</v>
      </c>
      <c r="J20" s="32">
        <f>'produksjonsdata-Sm3'!J20/N20</f>
        <v>0.64812903225806451</v>
      </c>
      <c r="K20" s="32">
        <f>'produksjonsdata-Sm3'!K20*6.29/'produksjonsdata-per dag'!$N20</f>
        <v>3.1406164079786705E-2</v>
      </c>
      <c r="L20" s="32">
        <f>'produksjonsdata-Sm3'!L20*6.29/'produksjonsdata-per dag'!$N20</f>
        <v>0.34888843320660679</v>
      </c>
      <c r="M20" s="32">
        <f>L20+K20+C20</f>
        <v>1.8470820166412327</v>
      </c>
      <c r="N20">
        <f t="shared" si="1"/>
        <v>31</v>
      </c>
    </row>
    <row r="21" spans="1:18" x14ac:dyDescent="0.3">
      <c r="A21">
        <v>2019</v>
      </c>
      <c r="B21" s="1">
        <v>43497</v>
      </c>
      <c r="C21" s="32">
        <f>'produksjonsdata-Sm3'!C21*6.29/'produksjonsdata-per dag'!$N21</f>
        <v>1.439960714285714</v>
      </c>
      <c r="D21" s="32">
        <f>'produksjonsdata-Sm3'!D21*6.29/'produksjonsdata-per dag'!$N21</f>
        <v>1.3885175000000001</v>
      </c>
      <c r="E21" s="32">
        <f>'produksjonsdata-Sm3'!E21*6.29/'produksjonsdata-per dag'!$N21</f>
        <v>3.0776071428571434E-2</v>
      </c>
      <c r="F21" s="32">
        <f>'produksjonsdata-Sm3'!F21*6.29/'produksjonsdata-per dag'!$N21</f>
        <v>0.32663071428571427</v>
      </c>
      <c r="G21" s="32">
        <f>'produksjonsdata-Sm3'!G21*6.29/'produksjonsdata-per dag'!$N21</f>
        <v>1.7459242857142854</v>
      </c>
      <c r="H21" s="32">
        <f>'produksjonsdata-Sm3'!H21*1000/'produksjonsdata-per dag'!$N21</f>
        <v>355.1332236407402</v>
      </c>
      <c r="I21" s="32">
        <f>'produksjonsdata-Sm3'!I21*1000/'produksjonsdata-per dag'!$N21</f>
        <v>359.32142857142856</v>
      </c>
      <c r="J21" s="32">
        <f>'produksjonsdata-Sm3'!J21/N21</f>
        <v>0.63689285714285704</v>
      </c>
      <c r="K21" s="32">
        <f>'produksjonsdata-Sm3'!K21*6.29/'produksjonsdata-per dag'!$N21</f>
        <v>3.1292917554840913E-2</v>
      </c>
      <c r="L21" s="32">
        <f>'produksjonsdata-Sm3'!L21*6.29/'produksjonsdata-per dag'!$N21</f>
        <v>0.33847412393267445</v>
      </c>
      <c r="M21" s="32">
        <f>L21+K21+C21</f>
        <v>1.8097277557732294</v>
      </c>
      <c r="N21">
        <f t="shared" si="1"/>
        <v>28</v>
      </c>
    </row>
    <row r="22" spans="1:18" x14ac:dyDescent="0.3">
      <c r="A22">
        <v>2019</v>
      </c>
      <c r="B22" s="1">
        <v>43525</v>
      </c>
      <c r="C22" s="32">
        <f>'produksjonsdata-Sm3'!C22*6.29/'produksjonsdata-per dag'!$N22</f>
        <v>1.4178877419354838</v>
      </c>
      <c r="D22" s="32">
        <f>'produksjonsdata-Sm3'!D22*6.29/'produksjonsdata-per dag'!$N22</f>
        <v>1.3872493548387097</v>
      </c>
      <c r="E22" s="32">
        <f>'produksjonsdata-Sm3'!E22*6.29/'produksjonsdata-per dag'!$N22</f>
        <v>2.9623870967741932E-2</v>
      </c>
      <c r="F22" s="32">
        <f>'produksjonsdata-Sm3'!F22*6.29/'produksjonsdata-per dag'!$N22</f>
        <v>0.33600774193548388</v>
      </c>
      <c r="G22" s="32">
        <f>'produksjonsdata-Sm3'!G22*6.29/'produksjonsdata-per dag'!$N22</f>
        <v>1.7528809677419355</v>
      </c>
      <c r="H22" s="32">
        <f>'produksjonsdata-Sm3'!H22*1000/'produksjonsdata-per dag'!$N22</f>
        <v>350.5734262886134</v>
      </c>
      <c r="I22" s="32">
        <f>'produksjonsdata-Sm3'!I22*1000/'produksjonsdata-per dag'!$N22</f>
        <v>349.38709677419354</v>
      </c>
      <c r="J22" s="32">
        <f>'produksjonsdata-Sm3'!J22/N22</f>
        <v>0.62806451612903225</v>
      </c>
      <c r="K22" s="32">
        <f>'produksjonsdata-Sm3'!K22*6.29/'produksjonsdata-per dag'!$N22</f>
        <v>3.1423825474104793E-2</v>
      </c>
      <c r="L22" s="32">
        <f>'produksjonsdata-Sm3'!L22*6.29/'produksjonsdata-per dag'!$N22</f>
        <v>0.3414136125265283</v>
      </c>
      <c r="M22" s="32">
        <f t="shared" ref="M22:M31" si="2">L22+K22+C22</f>
        <v>1.7907251799361168</v>
      </c>
      <c r="N22">
        <f t="shared" si="1"/>
        <v>31</v>
      </c>
      <c r="R22" s="1"/>
    </row>
    <row r="23" spans="1:18" x14ac:dyDescent="0.3">
      <c r="A23">
        <v>2019</v>
      </c>
      <c r="B23" s="1">
        <v>43556</v>
      </c>
      <c r="C23" s="32">
        <f>'produksjonsdata-Sm3'!C23*6.29/'produksjonsdata-per dag'!$N23</f>
        <v>1.3886441403659417</v>
      </c>
      <c r="D23" s="32">
        <f>'produksjonsdata-Sm3'!D23*6.29/'produksjonsdata-per dag'!$N23</f>
        <v>1.3798163333333335</v>
      </c>
      <c r="E23" s="32">
        <f>'produksjonsdata-Sm3'!E23*6.29/'produksjonsdata-per dag'!$N23</f>
        <v>2.9353333333333335E-2</v>
      </c>
      <c r="F23" s="32">
        <f>'produksjonsdata-Sm3'!F23*6.29/'produksjonsdata-per dag'!$N23</f>
        <v>0.32016099999999997</v>
      </c>
      <c r="G23" s="32">
        <f>'produksjonsdata-Sm3'!G23*6.29/'produksjonsdata-per dag'!$N23</f>
        <v>1.7293306666666666</v>
      </c>
      <c r="H23" s="32">
        <f>'produksjonsdata-Sm3'!H23*1000/'produksjonsdata-per dag'!$N23</f>
        <v>333.28752364881785</v>
      </c>
      <c r="I23" s="32">
        <f>'produksjonsdata-Sm3'!I23*1000/'produksjonsdata-per dag'!$N23</f>
        <v>338.9</v>
      </c>
      <c r="J23" s="32">
        <f>'produksjonsdata-Sm3'!J23/N23</f>
        <v>0.61383333333333334</v>
      </c>
      <c r="K23" s="32">
        <f>'produksjonsdata-Sm3'!K23*6.29/'produksjonsdata-per dag'!$N23</f>
        <v>3.0958775369781703E-2</v>
      </c>
      <c r="L23" s="32">
        <f>'produksjonsdata-Sm3'!L23*6.29/'produksjonsdata-per dag'!$N23</f>
        <v>0.33253913363439069</v>
      </c>
      <c r="M23" s="32">
        <f t="shared" si="2"/>
        <v>1.7521420493701141</v>
      </c>
      <c r="N23">
        <f t="shared" si="1"/>
        <v>30</v>
      </c>
      <c r="R23" s="21"/>
    </row>
    <row r="24" spans="1:18" x14ac:dyDescent="0.3">
      <c r="A24">
        <v>2019</v>
      </c>
      <c r="B24" s="1">
        <v>43586</v>
      </c>
      <c r="C24" s="32">
        <f>'produksjonsdata-Sm3'!C24*6.29/'produksjonsdata-per dag'!$N24</f>
        <v>1.3220546252008216</v>
      </c>
      <c r="D24" s="32">
        <f>'produksjonsdata-Sm3'!D24*6.29/'produksjonsdata-per dag'!$N24</f>
        <v>0</v>
      </c>
      <c r="E24" s="32">
        <f>'produksjonsdata-Sm3'!E24*6.29/'produksjonsdata-per dag'!$N24</f>
        <v>0</v>
      </c>
      <c r="F24" s="32">
        <f>'produksjonsdata-Sm3'!F24*6.29/'produksjonsdata-per dag'!$N24</f>
        <v>0</v>
      </c>
      <c r="G24" s="32">
        <f>'produksjonsdata-Sm3'!G24*6.29/'produksjonsdata-per dag'!$N24</f>
        <v>0</v>
      </c>
      <c r="H24" s="32">
        <f>'produksjonsdata-Sm3'!H24*1000/'produksjonsdata-per dag'!$N24</f>
        <v>325.55956082768517</v>
      </c>
      <c r="I24" s="32">
        <f>'produksjonsdata-Sm3'!I24*1000/'produksjonsdata-per dag'!$N24</f>
        <v>0</v>
      </c>
      <c r="J24" s="32">
        <f>'produksjonsdata-Sm3'!J24/N24</f>
        <v>0</v>
      </c>
      <c r="K24" s="32">
        <f>'produksjonsdata-Sm3'!K24*6.29/'produksjonsdata-per dag'!$N24</f>
        <v>3.100246637956942E-2</v>
      </c>
      <c r="L24" s="32">
        <f>'produksjonsdata-Sm3'!L24*6.29/'produksjonsdata-per dag'!$N24</f>
        <v>0.31810879677430737</v>
      </c>
      <c r="M24" s="32">
        <f t="shared" si="2"/>
        <v>1.6711658883546985</v>
      </c>
      <c r="N24">
        <f t="shared" si="1"/>
        <v>31</v>
      </c>
      <c r="R24" s="21"/>
    </row>
    <row r="25" spans="1:18" x14ac:dyDescent="0.3">
      <c r="A25">
        <v>2019</v>
      </c>
      <c r="B25" s="1">
        <v>43617</v>
      </c>
      <c r="C25" s="32">
        <f>'produksjonsdata-Sm3'!C25*6.29/'produksjonsdata-per dag'!$N25</f>
        <v>1.1882773947866752</v>
      </c>
      <c r="D25" s="32">
        <f>'produksjonsdata-Sm3'!D25*6.29/'produksjonsdata-per dag'!$N25</f>
        <v>0</v>
      </c>
      <c r="E25" s="32">
        <f>'produksjonsdata-Sm3'!E25*6.29/'produksjonsdata-per dag'!$N25</f>
        <v>0</v>
      </c>
      <c r="F25" s="32">
        <f>'produksjonsdata-Sm3'!F25*6.29/'produksjonsdata-per dag'!$N25</f>
        <v>0</v>
      </c>
      <c r="G25" s="32">
        <f>'produksjonsdata-Sm3'!G25*6.29/'produksjonsdata-per dag'!$N25</f>
        <v>0</v>
      </c>
      <c r="H25" s="32">
        <f>'produksjonsdata-Sm3'!H25*1000/'produksjonsdata-per dag'!$N25</f>
        <v>328.90678003204022</v>
      </c>
      <c r="I25" s="32">
        <f>'produksjonsdata-Sm3'!I25*1000/'produksjonsdata-per dag'!$N25</f>
        <v>0</v>
      </c>
      <c r="J25" s="32">
        <f>'produksjonsdata-Sm3'!J25/N25</f>
        <v>0</v>
      </c>
      <c r="K25" s="32">
        <f>'produksjonsdata-Sm3'!K25*6.29/'produksjonsdata-per dag'!$N25</f>
        <v>3.0902789476417732E-2</v>
      </c>
      <c r="L25" s="32">
        <f>'produksjonsdata-Sm3'!L25*6.29/'produksjonsdata-per dag'!$N25</f>
        <v>0.32084843966560478</v>
      </c>
      <c r="M25" s="32">
        <f t="shared" si="2"/>
        <v>1.5400286239286975</v>
      </c>
      <c r="N25">
        <f t="shared" si="1"/>
        <v>30</v>
      </c>
      <c r="R25" s="21"/>
    </row>
    <row r="26" spans="1:18" x14ac:dyDescent="0.3">
      <c r="A26">
        <v>2019</v>
      </c>
      <c r="B26" s="1">
        <v>43647</v>
      </c>
      <c r="C26" s="32">
        <f>'produksjonsdata-Sm3'!C26*6.29/'produksjonsdata-per dag'!$N26</f>
        <v>1.417383719728613</v>
      </c>
      <c r="D26" s="32">
        <f>'produksjonsdata-Sm3'!D26*6.29/'produksjonsdata-per dag'!$N26</f>
        <v>0</v>
      </c>
      <c r="E26" s="32">
        <f>'produksjonsdata-Sm3'!E26*6.29/'produksjonsdata-per dag'!$N26</f>
        <v>0</v>
      </c>
      <c r="F26" s="32">
        <f>'produksjonsdata-Sm3'!F26*6.29/'produksjonsdata-per dag'!$N26</f>
        <v>0</v>
      </c>
      <c r="G26" s="32">
        <f>'produksjonsdata-Sm3'!G26*6.29/'produksjonsdata-per dag'!$N26</f>
        <v>0</v>
      </c>
      <c r="H26" s="32">
        <f>'produksjonsdata-Sm3'!H26*1000/'produksjonsdata-per dag'!$N26</f>
        <v>327.68473740995654</v>
      </c>
      <c r="I26" s="32">
        <f>'produksjonsdata-Sm3'!I26*1000/'produksjonsdata-per dag'!$N26</f>
        <v>0</v>
      </c>
      <c r="J26" s="32">
        <f>'produksjonsdata-Sm3'!J26/N26</f>
        <v>0</v>
      </c>
      <c r="K26" s="32">
        <f>'produksjonsdata-Sm3'!K26*6.29/'produksjonsdata-per dag'!$N26</f>
        <v>3.0471865073937284E-2</v>
      </c>
      <c r="L26" s="32">
        <f>'produksjonsdata-Sm3'!L26*6.29/'produksjonsdata-per dag'!$N26</f>
        <v>0.31131798018813722</v>
      </c>
      <c r="M26" s="32">
        <f t="shared" si="2"/>
        <v>1.7591735649906874</v>
      </c>
      <c r="N26">
        <f t="shared" si="1"/>
        <v>31</v>
      </c>
      <c r="R26" s="21"/>
    </row>
    <row r="27" spans="1:18" x14ac:dyDescent="0.3">
      <c r="A27">
        <v>2019</v>
      </c>
      <c r="B27" s="1">
        <v>43678</v>
      </c>
      <c r="C27" s="32">
        <f>'produksjonsdata-Sm3'!C27*6.29/'produksjonsdata-per dag'!$N27</f>
        <v>1.4085284405902891</v>
      </c>
      <c r="D27" s="32">
        <f>'produksjonsdata-Sm3'!D27*6.29/'produksjonsdata-per dag'!$N27</f>
        <v>0</v>
      </c>
      <c r="E27" s="32">
        <f>'produksjonsdata-Sm3'!E27*6.29/'produksjonsdata-per dag'!$N27</f>
        <v>0</v>
      </c>
      <c r="F27" s="32">
        <f>'produksjonsdata-Sm3'!F27*6.29/'produksjonsdata-per dag'!$N27</f>
        <v>0</v>
      </c>
      <c r="G27" s="32">
        <f>'produksjonsdata-Sm3'!G27*6.29/'produksjonsdata-per dag'!$N27</f>
        <v>0</v>
      </c>
      <c r="H27" s="32">
        <f>'produksjonsdata-Sm3'!H27*1000/'produksjonsdata-per dag'!$N27</f>
        <v>296.75065513975136</v>
      </c>
      <c r="I27" s="32">
        <f>'produksjonsdata-Sm3'!I27*1000/'produksjonsdata-per dag'!$N27</f>
        <v>0</v>
      </c>
      <c r="J27" s="32">
        <f>'produksjonsdata-Sm3'!J27/N27</f>
        <v>0</v>
      </c>
      <c r="K27" s="32">
        <f>'produksjonsdata-Sm3'!K27*6.29/'produksjonsdata-per dag'!$N27</f>
        <v>3.0437013417364503E-2</v>
      </c>
      <c r="L27" s="32">
        <f>'produksjonsdata-Sm3'!L27*6.29/'produksjonsdata-per dag'!$N27</f>
        <v>0.31308484921093044</v>
      </c>
      <c r="M27" s="32">
        <f t="shared" si="2"/>
        <v>1.7520503032185841</v>
      </c>
      <c r="N27">
        <f t="shared" si="1"/>
        <v>31</v>
      </c>
      <c r="R27" s="21"/>
    </row>
    <row r="28" spans="1:18" x14ac:dyDescent="0.3">
      <c r="A28">
        <v>2019</v>
      </c>
      <c r="B28" s="1">
        <v>43709</v>
      </c>
      <c r="C28" s="32">
        <f>'produksjonsdata-Sm3'!C28*6.29/'produksjonsdata-per dag'!$N28</f>
        <v>1.4211662412546278</v>
      </c>
      <c r="D28" s="32">
        <f>'produksjonsdata-Sm3'!D28*6.29/'produksjonsdata-per dag'!$N28</f>
        <v>0</v>
      </c>
      <c r="E28" s="32">
        <f>'produksjonsdata-Sm3'!E28*6.29/'produksjonsdata-per dag'!$N28</f>
        <v>0</v>
      </c>
      <c r="F28" s="32">
        <f>'produksjonsdata-Sm3'!F28*6.29/'produksjonsdata-per dag'!$N28</f>
        <v>0</v>
      </c>
      <c r="G28" s="32">
        <f>'produksjonsdata-Sm3'!G28*6.29/'produksjonsdata-per dag'!$N28</f>
        <v>0</v>
      </c>
      <c r="H28" s="32">
        <f>'produksjonsdata-Sm3'!H28*1000/'produksjonsdata-per dag'!$N28</f>
        <v>294.64617325542133</v>
      </c>
      <c r="I28" s="32">
        <f>'produksjonsdata-Sm3'!I28*1000/'produksjonsdata-per dag'!$N28</f>
        <v>0</v>
      </c>
      <c r="J28" s="32">
        <f>'produksjonsdata-Sm3'!J28/N28</f>
        <v>0</v>
      </c>
      <c r="K28" s="32">
        <f>'produksjonsdata-Sm3'!K28*6.29/'produksjonsdata-per dag'!$N28</f>
        <v>2.3539282153916354E-2</v>
      </c>
      <c r="L28" s="32">
        <f>'produksjonsdata-Sm3'!L28*6.29/'produksjonsdata-per dag'!$N28</f>
        <v>0.315630668372057</v>
      </c>
      <c r="M28" s="32">
        <f t="shared" si="2"/>
        <v>1.7603361917806011</v>
      </c>
      <c r="N28">
        <f t="shared" si="1"/>
        <v>30</v>
      </c>
    </row>
    <row r="29" spans="1:18" x14ac:dyDescent="0.3">
      <c r="A29">
        <v>2019</v>
      </c>
      <c r="B29" s="1">
        <v>43739</v>
      </c>
      <c r="C29" s="32">
        <f>'produksjonsdata-Sm3'!C29*6.29/'produksjonsdata-per dag'!$N29</f>
        <v>1.45362494505812</v>
      </c>
      <c r="D29" s="32">
        <f>'produksjonsdata-Sm3'!D29*6.29/'produksjonsdata-per dag'!$N29</f>
        <v>0</v>
      </c>
      <c r="E29" s="32">
        <f>'produksjonsdata-Sm3'!E29*6.29/'produksjonsdata-per dag'!$N29</f>
        <v>0</v>
      </c>
      <c r="F29" s="32">
        <f>'produksjonsdata-Sm3'!F29*6.29/'produksjonsdata-per dag'!$N29</f>
        <v>0</v>
      </c>
      <c r="G29" s="32">
        <f>'produksjonsdata-Sm3'!G29*6.29/'produksjonsdata-per dag'!$N29</f>
        <v>0</v>
      </c>
      <c r="H29" s="32">
        <f>'produksjonsdata-Sm3'!H29*1000/'produksjonsdata-per dag'!$N29</f>
        <v>345.56072613784079</v>
      </c>
      <c r="I29" s="32">
        <f>'produksjonsdata-Sm3'!I29*1000/'produksjonsdata-per dag'!$N29</f>
        <v>0</v>
      </c>
      <c r="J29" s="32">
        <f>'produksjonsdata-Sm3'!J29/N29</f>
        <v>0</v>
      </c>
      <c r="K29" s="32">
        <f>'produksjonsdata-Sm3'!K29*6.29/'produksjonsdata-per dag'!$N29</f>
        <v>2.9900779404353109E-2</v>
      </c>
      <c r="L29" s="32">
        <f>'produksjonsdata-Sm3'!L29*6.29/'produksjonsdata-per dag'!$N29</f>
        <v>0.32615088310597401</v>
      </c>
      <c r="M29" s="32">
        <f t="shared" si="2"/>
        <v>1.8096766075684472</v>
      </c>
      <c r="N29">
        <f t="shared" si="1"/>
        <v>31</v>
      </c>
    </row>
    <row r="30" spans="1:18" x14ac:dyDescent="0.3">
      <c r="A30">
        <v>2019</v>
      </c>
      <c r="B30" s="1">
        <v>43770</v>
      </c>
      <c r="C30" s="32">
        <f>'produksjonsdata-Sm3'!C30*6.29/'produksjonsdata-per dag'!$N30</f>
        <v>1.5109985347754653</v>
      </c>
      <c r="D30" s="32">
        <f>'produksjonsdata-Sm3'!D30*6.29/'produksjonsdata-per dag'!$N30</f>
        <v>0</v>
      </c>
      <c r="E30" s="32">
        <f>'produksjonsdata-Sm3'!E30*6.29/'produksjonsdata-per dag'!$N30</f>
        <v>0</v>
      </c>
      <c r="F30" s="32">
        <f>'produksjonsdata-Sm3'!F30*6.29/'produksjonsdata-per dag'!$N30</f>
        <v>0</v>
      </c>
      <c r="G30" s="32">
        <f>'produksjonsdata-Sm3'!G30*6.29/'produksjonsdata-per dag'!$N30</f>
        <v>0</v>
      </c>
      <c r="H30" s="32">
        <f>'produksjonsdata-Sm3'!H30*1000/'produksjonsdata-per dag'!$N30</f>
        <v>344.16291747785056</v>
      </c>
      <c r="I30" s="32">
        <f>'produksjonsdata-Sm3'!I30*1000/'produksjonsdata-per dag'!$N30</f>
        <v>0</v>
      </c>
      <c r="J30" s="32">
        <f>'produksjonsdata-Sm3'!J30/N30</f>
        <v>0</v>
      </c>
      <c r="K30" s="32">
        <f>'produksjonsdata-Sm3'!K30*6.29/'produksjonsdata-per dag'!$N30</f>
        <v>2.9575806007403203E-2</v>
      </c>
      <c r="L30" s="32">
        <f>'produksjonsdata-Sm3'!L30*6.29/'produksjonsdata-per dag'!$N30</f>
        <v>0.32267067230546548</v>
      </c>
      <c r="M30" s="32">
        <f t="shared" si="2"/>
        <v>1.863245013088334</v>
      </c>
      <c r="N30">
        <f t="shared" si="1"/>
        <v>30</v>
      </c>
    </row>
    <row r="31" spans="1:18" x14ac:dyDescent="0.3">
      <c r="A31">
        <v>2019</v>
      </c>
      <c r="B31" s="1">
        <v>43800</v>
      </c>
      <c r="C31" s="32">
        <f>'produksjonsdata-Sm3'!C31*6.29/'produksjonsdata-per dag'!$N31</f>
        <v>1.5612475460241684</v>
      </c>
      <c r="D31" s="32">
        <f>'produksjonsdata-Sm3'!D31*6.29/'produksjonsdata-per dag'!$N31</f>
        <v>0</v>
      </c>
      <c r="E31" s="32">
        <f>'produksjonsdata-Sm3'!E31*6.29/'produksjonsdata-per dag'!$N31</f>
        <v>0</v>
      </c>
      <c r="F31" s="32">
        <f>'produksjonsdata-Sm3'!F31*6.29/'produksjonsdata-per dag'!$N31</f>
        <v>0</v>
      </c>
      <c r="G31" s="32">
        <f>'produksjonsdata-Sm3'!G31*6.29/'produksjonsdata-per dag'!$N31</f>
        <v>0</v>
      </c>
      <c r="H31" s="32">
        <f>'produksjonsdata-Sm3'!H31*1000/'produksjonsdata-per dag'!$N31</f>
        <v>343.2086145342243</v>
      </c>
      <c r="I31" s="32">
        <f>'produksjonsdata-Sm3'!I31*1000/'produksjonsdata-per dag'!$N31</f>
        <v>0</v>
      </c>
      <c r="J31" s="32">
        <f>'produksjonsdata-Sm3'!J31/N31</f>
        <v>0</v>
      </c>
      <c r="K31" s="32">
        <f>'produksjonsdata-Sm3'!K31*6.29/'produksjonsdata-per dag'!$N31</f>
        <v>2.9630305497644675E-2</v>
      </c>
      <c r="L31" s="32">
        <f>'produksjonsdata-Sm3'!L31*6.29/'produksjonsdata-per dag'!$N31</f>
        <v>0.32021203740290544</v>
      </c>
      <c r="M31" s="32">
        <f t="shared" si="2"/>
        <v>1.9110898889247185</v>
      </c>
      <c r="N31">
        <f t="shared" si="1"/>
        <v>31</v>
      </c>
    </row>
    <row r="32" spans="1:18" ht="15" customHeight="1" x14ac:dyDescent="0.3">
      <c r="A32" s="3"/>
      <c r="B32" s="33">
        <v>43831</v>
      </c>
      <c r="C32" s="2"/>
      <c r="I32" s="20"/>
    </row>
    <row r="33" spans="1:10" x14ac:dyDescent="0.3">
      <c r="A33" s="3"/>
      <c r="B33" s="1"/>
      <c r="C33" s="2"/>
      <c r="I33" s="20"/>
    </row>
    <row r="35" spans="1:10" x14ac:dyDescent="0.3">
      <c r="E35" s="23"/>
      <c r="H35" s="23"/>
      <c r="J35" s="2"/>
    </row>
    <row r="36" spans="1:10" x14ac:dyDescent="0.3">
      <c r="A36" s="18" t="s">
        <v>27</v>
      </c>
    </row>
    <row r="37" spans="1:10" x14ac:dyDescent="0.3">
      <c r="A37" s="18" t="s">
        <v>28</v>
      </c>
    </row>
    <row r="38" spans="1:10" x14ac:dyDescent="0.3">
      <c r="A38" s="18"/>
    </row>
    <row r="39" spans="1:10" x14ac:dyDescent="0.3">
      <c r="A39" s="3" t="s">
        <v>33</v>
      </c>
    </row>
    <row r="40" spans="1:10" x14ac:dyDescent="0.3">
      <c r="A40" t="s">
        <v>50</v>
      </c>
    </row>
    <row r="41" spans="1:10" x14ac:dyDescent="0.3">
      <c r="A41" t="s">
        <v>51</v>
      </c>
    </row>
    <row r="42" spans="1:10" x14ac:dyDescent="0.3">
      <c r="A42" t="s">
        <v>52</v>
      </c>
    </row>
    <row r="43" spans="1:10" x14ac:dyDescent="0.3">
      <c r="A43" t="s">
        <v>53</v>
      </c>
    </row>
    <row r="44" spans="1:10" x14ac:dyDescent="0.3">
      <c r="A44" t="s">
        <v>54</v>
      </c>
    </row>
    <row r="45" spans="1:10" x14ac:dyDescent="0.3">
      <c r="A45" t="s">
        <v>55</v>
      </c>
    </row>
    <row r="48" spans="1:10" x14ac:dyDescent="0.3">
      <c r="A48" s="3" t="s">
        <v>29</v>
      </c>
      <c r="B48" s="3"/>
      <c r="C48" s="3"/>
      <c r="D48" s="3" t="s">
        <v>30</v>
      </c>
    </row>
    <row r="49" spans="1:4" ht="15.6" x14ac:dyDescent="0.3">
      <c r="A49" t="s">
        <v>39</v>
      </c>
      <c r="D49" s="19" t="s">
        <v>31</v>
      </c>
    </row>
    <row r="50" spans="1:4" x14ac:dyDescent="0.3">
      <c r="A50" t="s">
        <v>40</v>
      </c>
      <c r="D50" t="s">
        <v>32</v>
      </c>
    </row>
    <row r="51" spans="1:4" x14ac:dyDescent="0.3">
      <c r="A51" t="s">
        <v>22</v>
      </c>
    </row>
    <row r="52" spans="1:4" x14ac:dyDescent="0.3">
      <c r="A52" t="s">
        <v>26</v>
      </c>
    </row>
    <row r="53" spans="1:4" x14ac:dyDescent="0.3">
      <c r="A53" t="s">
        <v>56</v>
      </c>
    </row>
    <row r="54" spans="1:4" x14ac:dyDescent="0.3">
      <c r="A54" t="s">
        <v>57</v>
      </c>
    </row>
    <row r="55" spans="1:4" x14ac:dyDescent="0.3">
      <c r="A55" t="s">
        <v>11</v>
      </c>
    </row>
    <row r="56" spans="1:4" x14ac:dyDescent="0.3">
      <c r="A56" t="s">
        <v>15</v>
      </c>
    </row>
    <row r="57" spans="1:4" x14ac:dyDescent="0.3">
      <c r="A57" t="s">
        <v>3</v>
      </c>
    </row>
    <row r="58" spans="1:4" x14ac:dyDescent="0.3">
      <c r="A58" t="s">
        <v>34</v>
      </c>
    </row>
    <row r="59" spans="1:4" x14ac:dyDescent="0.3">
      <c r="A59" t="s">
        <v>4</v>
      </c>
    </row>
    <row r="60" spans="1:4" x14ac:dyDescent="0.3">
      <c r="A60" t="s">
        <v>4</v>
      </c>
    </row>
    <row r="61" spans="1:4" x14ac:dyDescent="0.3">
      <c r="A61" t="s">
        <v>38</v>
      </c>
    </row>
    <row r="62" spans="1:4" x14ac:dyDescent="0.3">
      <c r="A62" t="s">
        <v>35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8" ma:contentTypeDescription="Opprett et nytt dokument." ma:contentTypeScope="" ma:versionID="daf5c3988e891464cb6a38106f3a2ee7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641836a1bacd1d251988f0a61506a64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B0A5BA-9AC8-4031-A99E-83CC23F75F2E}">
  <ds:schemaRefs>
    <ds:schemaRef ds:uri="c74d52cd-2ee0-4c46-a9b5-7f4054c7c5b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ae5ca6d-bcb8-4ec0-a8a7-29506e365b5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53AF58-9ED8-4A67-943A-0EF429F3E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Bygdevoll</dc:creator>
  <cp:lastModifiedBy>Hult Rune</cp:lastModifiedBy>
  <cp:lastPrinted>2019-05-10T11:32:18Z</cp:lastPrinted>
  <dcterms:created xsi:type="dcterms:W3CDTF">2009-02-17T11:13:04Z</dcterms:created>
  <dcterms:modified xsi:type="dcterms:W3CDTF">2019-05-10T13:04:43Z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