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A320757D-3410-4F48-A636-C36C27B54B9F}" xr6:coauthVersionLast="47" xr6:coauthVersionMax="47" xr10:uidLastSave="{00000000-0000-0000-0000-000000000000}"/>
  <bookViews>
    <workbookView xWindow="21795" yWindow="2415" windowWidth="23880" windowHeight="15285" activeTab="3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<sst xmlns="http://schemas.openxmlformats.org/spreadsheetml/2006/main" count="203" uniqueCount="64">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</sst>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2" fontId="9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1.6232258064516128E-2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0.20493225806451612</c:v>
                </c:pt>
                <c:pt idx="7">
                  <c:v>0.20087419354838709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1.6232258064516128E-2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0.20493225806451612</c:v>
                </c:pt>
                <c:pt idx="7">
                  <c:v>0.20087419354838709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250.66666666666666</c:v>
                </c:pt>
                <c:pt idx="6">
                  <c:v>322.58064516129031</c:v>
                </c:pt>
                <c:pt idx="7">
                  <c:v>311.29032258064518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250.66666666666666</c:v>
                </c:pt>
                <c:pt idx="6">
                  <c:v>322.58064516129031</c:v>
                </c:pt>
                <c:pt idx="7">
                  <c:v>311.29032258064518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0.67403225806451605</c:v>
                </c:pt>
                <c:pt idx="1">
                  <c:v>0.67300000000000004</c:v>
                </c:pt>
                <c:pt idx="2">
                  <c:v>0.67938709677419351</c:v>
                </c:pt>
                <c:pt idx="3">
                  <c:v>0.66566666666666663</c:v>
                </c:pt>
                <c:pt idx="4">
                  <c:v>0.59241935483870978</c:v>
                </c:pt>
                <c:pt idx="5">
                  <c:v>0.57123333333333337</c:v>
                </c:pt>
                <c:pt idx="6">
                  <c:v>0.6499677419354839</c:v>
                </c:pt>
                <c:pt idx="7">
                  <c:v>0.63032258064516122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0.61851</cdr:x>
      <cdr:y>0.40003</cdr:y>
    </cdr:from>
    <cdr:to>
      <cdr:x>0.66362</cdr:x>
      <cdr:y>0.71327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328788" y="2079951"/>
          <a:ext cx="1248709" cy="27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0.62225</cdr:x>
      <cdr:y>0.42696</cdr:y>
    </cdr:from>
    <cdr:to>
      <cdr:x>0.67391</cdr:x>
      <cdr:y>0.69734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457505" y="2081669"/>
          <a:ext cx="1077865" cy="318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66556" cy="39863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0.62771</cdr:x>
      <cdr:y>0.41619</cdr:y>
    </cdr:from>
    <cdr:to>
      <cdr:x>0.6762</cdr:x>
      <cdr:y>0.74867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357611" y="2172279"/>
          <a:ext cx="1325403" cy="299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0.6288</cdr:x>
      <cdr:y>0.36297</cdr:y>
    </cdr:from>
    <cdr:to>
      <cdr:x>0.6742</cdr:x>
      <cdr:y>0.67886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394491" y="1940342"/>
          <a:ext cx="1261700" cy="280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0.61355</cdr:x>
      <cdr:y>0.32981</cdr:y>
    </cdr:from>
    <cdr:to>
      <cdr:x>0.66029</cdr:x>
      <cdr:y>0.57102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461588" y="1654330"/>
          <a:ext cx="963429" cy="289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0.63553</cdr:x>
      <cdr:y>0.30167</cdr:y>
    </cdr:from>
    <cdr:to>
      <cdr:x>0.68606</cdr:x>
      <cdr:y>0.64248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409549" y="1725545"/>
          <a:ext cx="1358579" cy="312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0.60731</cdr:x>
      <cdr:y>0.44835</cdr:y>
    </cdr:from>
    <cdr:to>
      <cdr:x>0.65449</cdr:x>
      <cdr:y>0.70455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373526" y="2180947"/>
          <a:ext cx="1033946" cy="290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opLeftCell="A10" zoomScale="90" zoomScaleNormal="90" workbookViewId="0">
      <selection activeCell="D27" sqref="D27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6.5703125" customWidth="1"/>
  </cols>
  <sheetData>
    <row r="2" spans="1:15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2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2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2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2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2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2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2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2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2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2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2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2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2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25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11.061</v>
      </c>
      <c r="J20" s="4">
        <f t="shared" si="1"/>
        <v>20.894999999999996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25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9.9260000000000002</v>
      </c>
      <c r="J21" s="4">
        <f t="shared" si="1"/>
        <v>18.844000000000001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25">
      <c r="A22">
        <v>2023</v>
      </c>
      <c r="B22" s="1">
        <v>44986</v>
      </c>
      <c r="C22" s="17">
        <v>8.9862695709999993</v>
      </c>
      <c r="D22" s="2">
        <v>9.0370000000000008</v>
      </c>
      <c r="E22" s="2">
        <v>0.112</v>
      </c>
      <c r="F22" s="2">
        <v>1.0029999999999999</v>
      </c>
      <c r="G22" s="21">
        <f t="shared" si="0"/>
        <v>10.152000000000001</v>
      </c>
      <c r="H22" s="17">
        <v>10.937893187147465</v>
      </c>
      <c r="I22" s="2">
        <v>10.909000000000001</v>
      </c>
      <c r="J22" s="21">
        <f t="shared" si="1"/>
        <v>21.061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25">
      <c r="A23">
        <v>2023</v>
      </c>
      <c r="B23" s="1">
        <v>45017</v>
      </c>
      <c r="C23" s="17">
        <v>8.6633473460000001</v>
      </c>
      <c r="D23" s="2">
        <v>8.6029999999999998</v>
      </c>
      <c r="E23" s="2">
        <v>0.109</v>
      </c>
      <c r="F23" s="2">
        <v>1.0640000000000001</v>
      </c>
      <c r="G23" s="21">
        <f t="shared" si="0"/>
        <v>9.7759999999999998</v>
      </c>
      <c r="H23" s="17">
        <v>10.042929898285788</v>
      </c>
      <c r="I23" s="2">
        <v>10.194000000000001</v>
      </c>
      <c r="J23" s="21">
        <f t="shared" si="1"/>
        <v>19.97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25">
      <c r="A24">
        <v>2023</v>
      </c>
      <c r="B24" s="1">
        <v>45047</v>
      </c>
      <c r="C24" s="17">
        <v>8.623140094</v>
      </c>
      <c r="D24" s="2">
        <v>8.7850000000000001</v>
      </c>
      <c r="E24" s="2">
        <v>4.4999999999999998E-2</v>
      </c>
      <c r="F24" s="2">
        <v>1.036</v>
      </c>
      <c r="G24" s="4">
        <f t="shared" si="0"/>
        <v>9.8659999999999997</v>
      </c>
      <c r="H24" s="17">
        <v>9.1730905713592357</v>
      </c>
      <c r="I24" s="2">
        <v>8.4990000000000006</v>
      </c>
      <c r="J24" s="4">
        <f t="shared" si="1"/>
        <v>18.365000000000002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25">
      <c r="A25">
        <v>2023</v>
      </c>
      <c r="B25" s="1">
        <v>45078</v>
      </c>
      <c r="C25" s="17">
        <v>8.5836314960000006</v>
      </c>
      <c r="D25" s="28">
        <v>8.6720000000000006</v>
      </c>
      <c r="E25" s="28">
        <v>3.6999999999999998E-2</v>
      </c>
      <c r="F25" s="28">
        <v>0.90800000000000003</v>
      </c>
      <c r="G25" s="4">
        <f t="shared" si="0"/>
        <v>9.6170000000000009</v>
      </c>
      <c r="H25" s="17">
        <v>8.9715080295360981</v>
      </c>
      <c r="I25" s="28">
        <v>7.52</v>
      </c>
      <c r="J25" s="21">
        <f t="shared" si="1"/>
        <v>17.137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25">
      <c r="A26">
        <v>2023</v>
      </c>
      <c r="B26" s="1">
        <v>45108</v>
      </c>
      <c r="C26" s="17">
        <v>9.0666574670000006</v>
      </c>
      <c r="D26" s="2">
        <v>9.0500000000000007</v>
      </c>
      <c r="E26" s="2">
        <v>8.8999999999999996E-2</v>
      </c>
      <c r="F26" s="2">
        <v>1.01</v>
      </c>
      <c r="G26" s="21">
        <f t="shared" si="0"/>
        <v>10.149000000000001</v>
      </c>
      <c r="H26" s="17">
        <v>11.138289590891224</v>
      </c>
      <c r="I26" s="2">
        <v>10</v>
      </c>
      <c r="J26" s="21">
        <f t="shared" si="1"/>
        <v>20.149000000000001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25">
      <c r="A27">
        <v>2023</v>
      </c>
      <c r="B27" s="1">
        <v>45139</v>
      </c>
      <c r="C27" s="17">
        <v>8.7327804170000007</v>
      </c>
      <c r="D27" s="18">
        <v>8.82</v>
      </c>
      <c r="E27" s="18">
        <v>0.08</v>
      </c>
      <c r="F27" s="18">
        <v>0.99</v>
      </c>
      <c r="G27" s="21">
        <f t="shared" si="0"/>
        <v>9.89</v>
      </c>
      <c r="H27" s="17">
        <v>9.8342355315402834</v>
      </c>
      <c r="I27" s="18">
        <v>9.65</v>
      </c>
      <c r="J27" s="21">
        <f t="shared" si="1"/>
        <v>19.54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25">
      <c r="A28">
        <v>2023</v>
      </c>
      <c r="B28" s="1">
        <v>45170</v>
      </c>
      <c r="C28" s="17">
        <v>8.2299263329999999</v>
      </c>
      <c r="D28" s="13"/>
      <c r="E28" s="13"/>
      <c r="F28" s="13"/>
      <c r="G28" s="21">
        <f t="shared" si="0"/>
        <v>0</v>
      </c>
      <c r="H28" s="17">
        <v>9.5736427380603271</v>
      </c>
      <c r="I28" s="13"/>
      <c r="J28" s="21">
        <f t="shared" si="1"/>
        <v>0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25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25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25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37</v>
      </c>
    </row>
    <row r="52" spans="1:4" x14ac:dyDescent="0.25">
      <c r="A52" t="s">
        <v>8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37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15" zoomScaleNormal="100" workbookViewId="0">
      <selection activeCell="D27" sqref="D27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2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2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2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2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2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2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2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2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2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2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2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2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2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2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2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356.80645161290323</v>
      </c>
      <c r="J20" s="19">
        <f>'produksjonsdata-Sm3'!J20/O20</f>
        <v>0.67403225806451605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25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354.5</v>
      </c>
      <c r="J21" s="19">
        <f>'produksjonsdata-Sm3'!J21/O21</f>
        <v>0.67300000000000004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25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1.8336364516129033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0.20351193548387095</v>
      </c>
      <c r="G22" s="19">
        <f>'produksjonsdata-Sm3'!G22*6.29/'produksjonsdata-per dag'!$O22</f>
        <v>2.0598735483870971</v>
      </c>
      <c r="H22" s="19">
        <f>'produksjonsdata-Sm3'!H22*1000/'produksjonsdata-per dag'!$O22</f>
        <v>352.83526410153115</v>
      </c>
      <c r="I22" s="19">
        <f>'produksjonsdata-Sm3'!I22*1000/'produksjonsdata-per dag'!$O22</f>
        <v>351.90322580645159</v>
      </c>
      <c r="J22" s="19">
        <f>'produksjonsdata-Sm3'!J22/O22</f>
        <v>0.67938709677419351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25">
      <c r="A23">
        <v>2023</v>
      </c>
      <c r="B23" s="1">
        <v>45017</v>
      </c>
      <c r="C23" s="19">
        <f>'produksjonsdata-Sm3'!C23*6.29/'produksjonsdata-per dag'!$O23</f>
        <v>1.8164151602113334</v>
      </c>
      <c r="D23" s="23">
        <f>'produksjonsdata-Sm3'!D23*6.29/'produksjonsdata-per dag'!$O23</f>
        <v>1.8037623333333335</v>
      </c>
      <c r="E23" s="23">
        <f>'produksjonsdata-Sm3'!E23*6.29/'produksjonsdata-per dag'!$O23</f>
        <v>2.2853666666666668E-2</v>
      </c>
      <c r="F23" s="23">
        <f>'produksjonsdata-Sm3'!F23*6.29/'produksjonsdata-per dag'!$O23</f>
        <v>0.22308533333333333</v>
      </c>
      <c r="G23" s="23">
        <f>'produksjonsdata-Sm3'!G23*6.29/'produksjonsdata-per dag'!$O23</f>
        <v>2.0497013333333332</v>
      </c>
      <c r="H23" s="23">
        <f>'produksjonsdata-Sm3'!H23*1000/'produksjonsdata-per dag'!$O23</f>
        <v>334.76432994285955</v>
      </c>
      <c r="I23" s="23">
        <f>'produksjonsdata-Sm3'!I23*1000/'produksjonsdata-per dag'!$O23</f>
        <v>339.8</v>
      </c>
      <c r="J23" s="19">
        <f>'produksjonsdata-Sm3'!J23/O23</f>
        <v>0.66566666666666663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25">
      <c r="A24">
        <v>2023</v>
      </c>
      <c r="B24" s="1">
        <v>45047</v>
      </c>
      <c r="C24" s="19">
        <f>'produksjonsdata-Sm3'!C24*6.29/'produksjonsdata-per dag'!$O24</f>
        <v>1.7496629416535483</v>
      </c>
      <c r="D24" s="23">
        <f>'produksjonsdata-Sm3'!D24*6.29/'produksjonsdata-per dag'!$O24</f>
        <v>1.7825048387096774</v>
      </c>
      <c r="E24" s="23">
        <f>'produksjonsdata-Sm3'!E24*6.29/'produksjonsdata-per dag'!$O24</f>
        <v>9.1306451612903211E-3</v>
      </c>
      <c r="F24" s="23">
        <f>'produksjonsdata-Sm3'!F24*6.29/'produksjonsdata-per dag'!$O24</f>
        <v>0.21020774193548389</v>
      </c>
      <c r="G24" s="23">
        <f>'produksjonsdata-Sm3'!G24*6.29/'produksjonsdata-per dag'!$O24</f>
        <v>2.0018432258064514</v>
      </c>
      <c r="H24" s="23">
        <f>'produksjonsdata-Sm3'!H24*1000/'produksjonsdata-per dag'!$O24</f>
        <v>295.90614746320119</v>
      </c>
      <c r="I24" s="23">
        <f>'produksjonsdata-Sm3'!I24*1000/'produksjonsdata-per dag'!$O24</f>
        <v>274.16129032258067</v>
      </c>
      <c r="J24" s="19">
        <f>'produksjonsdata-Sm3'!J24/O24</f>
        <v>0.59241935483870978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2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1.8182293333333335</v>
      </c>
      <c r="E25" s="23">
        <f>'produksjonsdata-Sm3'!E25*6.29/'produksjonsdata-per dag'!$O25</f>
        <v>7.7576666666666662E-3</v>
      </c>
      <c r="F25" s="23">
        <f>'produksjonsdata-Sm3'!F25*6.29/'produksjonsdata-per dag'!$O25</f>
        <v>0.19037733333333334</v>
      </c>
      <c r="G25" s="23">
        <f>'produksjonsdata-Sm3'!G25*6.29/'produksjonsdata-per dag'!$O25</f>
        <v>2.0163643333333336</v>
      </c>
      <c r="H25" s="23">
        <f>'produksjonsdata-Sm3'!H25*1000/'produksjonsdata-per dag'!$O25</f>
        <v>299.05026765120328</v>
      </c>
      <c r="I25" s="23">
        <f>'produksjonsdata-Sm3'!I25*1000/'produksjonsdata-per dag'!$O25</f>
        <v>250.66666666666666</v>
      </c>
      <c r="J25" s="23">
        <f>'produksjonsdata-Sm3'!J25/O25</f>
        <v>0.57123333333333337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25">
      <c r="A26">
        <v>2023</v>
      </c>
      <c r="B26" s="1">
        <v>45108</v>
      </c>
      <c r="C26" s="19">
        <f>'produksjonsdata-Sm3'!C26*6.29/'produksjonsdata-per dag'!$O26</f>
        <v>1.8396540473364518</v>
      </c>
      <c r="D26" s="19">
        <f>'produksjonsdata-Sm3'!D26*6.29/'produksjonsdata-per dag'!$O26</f>
        <v>1.8362741935483871</v>
      </c>
      <c r="E26" s="19">
        <f>'produksjonsdata-Sm3'!E26*6.29/'produksjonsdata-per dag'!$O26</f>
        <v>1.8058387096774195E-2</v>
      </c>
      <c r="F26" s="19">
        <f>'produksjonsdata-Sm3'!F26*6.29/'produksjonsdata-per dag'!$O26</f>
        <v>0.20493225806451612</v>
      </c>
      <c r="G26" s="19">
        <f>'produksjonsdata-Sm3'!G26*6.29/'produksjonsdata-per dag'!$O26</f>
        <v>2.0592648387096775</v>
      </c>
      <c r="H26" s="19">
        <f>'produksjonsdata-Sm3'!H26*1000/'produksjonsdata-per dag'!$O26</f>
        <v>359.29966422229757</v>
      </c>
      <c r="I26" s="19">
        <f>'produksjonsdata-Sm3'!I26*1000/'produksjonsdata-per dag'!$O26</f>
        <v>322.58064516129031</v>
      </c>
      <c r="J26" s="19">
        <f>'produksjonsdata-Sm3'!J26/O26</f>
        <v>0.6499677419354839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25">
      <c r="A27">
        <v>2023</v>
      </c>
      <c r="B27" s="1">
        <v>45139</v>
      </c>
      <c r="C27" s="19">
        <f>'produksjonsdata-Sm3'!C27*6.29/'produksjonsdata-per dag'!$O27</f>
        <v>1.7719093168687099</v>
      </c>
      <c r="D27" s="27">
        <f>'produksjonsdata-Sm3'!D27*6.29/'produksjonsdata-per dag'!$O27</f>
        <v>1.7896064516129033</v>
      </c>
      <c r="E27" s="27">
        <f>'produksjonsdata-Sm3'!E27*6.29/'produksjonsdata-per dag'!$O27</f>
        <v>1.6232258064516128E-2</v>
      </c>
      <c r="F27" s="27">
        <f>'produksjonsdata-Sm3'!F27*6.29/'produksjonsdata-per dag'!$O27</f>
        <v>0.20087419354838709</v>
      </c>
      <c r="G27" s="27">
        <f>'produksjonsdata-Sm3'!G27*6.29/'produksjonsdata-per dag'!$O27</f>
        <v>2.0067129032258064</v>
      </c>
      <c r="H27" s="19">
        <f>'produksjonsdata-Sm3'!H27*1000/'produksjonsdata-per dag'!$O27</f>
        <v>317.23340424323499</v>
      </c>
      <c r="I27" s="27">
        <f>'produksjonsdata-Sm3'!I27*1000/'produksjonsdata-per dag'!$O27</f>
        <v>311.29032258064518</v>
      </c>
      <c r="J27" s="23">
        <f>'produksjonsdata-Sm3'!J27/O27</f>
        <v>0.63032258064516122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25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319.1214246020109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2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25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25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2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45</v>
      </c>
    </row>
    <row r="52" spans="1:4" x14ac:dyDescent="0.25">
      <c r="A52" t="s">
        <v>46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47</v>
      </c>
    </row>
    <row r="62" spans="1:4" x14ac:dyDescent="0.2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2023-06-19T07:52:47Z</cp:lastPrinted>
  <dcterms:created xsi:type="dcterms:W3CDTF">2009-02-17T11:13:04Z</dcterms:created>
  <dcterms:modified xsi:type="dcterms:W3CDTF">2023-09-20T13:59:13Z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