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1F9C57CE-A319-4FF4-AA1F-B6249E32ED6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0" l="1"/>
  <c r="D26" i="20"/>
  <c r="D24" i="20"/>
  <c r="J8" i="2" l="1"/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8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<sst xmlns="http://schemas.openxmlformats.org/spreadsheetml/2006/main" count="205" uniqueCount="66">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</sst>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9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1.7449677419354839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1.7449677419354839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1.7449677419354839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2.5160000000000002E-2</c:v>
                </c:pt>
                <c:pt idx="9">
                  <c:v>1.8261290322580642E-2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0.16983000000000001</c:v>
                </c:pt>
                <c:pt idx="9">
                  <c:v>0.18667096774193551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46122209854865E-2"/>
          <c:y val="9.4039700860210185E-2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1.6395933333333335</c:v>
                </c:pt>
                <c:pt idx="9">
                  <c:v>1.7449677419354839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2.5160000000000002E-2</c:v>
                </c:pt>
                <c:pt idx="9">
                  <c:v>1.8261290322580642E-2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0.16983000000000001</c:v>
                </c:pt>
                <c:pt idx="9">
                  <c:v>0.18667096774193551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303.33333333333331</c:v>
                </c:pt>
                <c:pt idx="9">
                  <c:v>348.54838709677421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303.33333333333331</c:v>
                </c:pt>
                <c:pt idx="9">
                  <c:v>348.54838709677421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0.62463333333333326</c:v>
                </c:pt>
                <c:pt idx="4">
                  <c:v>0.61225806451612907</c:v>
                </c:pt>
                <c:pt idx="5">
                  <c:v>0.57686666666666675</c:v>
                </c:pt>
                <c:pt idx="6">
                  <c:v>0.64774193548387093</c:v>
                </c:pt>
                <c:pt idx="7">
                  <c:v>0.66387096774193555</c:v>
                </c:pt>
                <c:pt idx="8">
                  <c:v>0.59500000000000008</c:v>
                </c:pt>
                <c:pt idx="9">
                  <c:v>0.65854838709677421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931545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713951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7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0.76526</cdr:x>
      <cdr:y>0.4425</cdr:y>
    </cdr:from>
    <cdr:to>
      <cdr:x>0.81201</cdr:x>
      <cdr:y>0.68371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600004" y="3151323"/>
          <a:ext cx="1442846" cy="43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0.79811</cdr:x>
      <cdr:y>0.49618</cdr:y>
    </cdr:from>
    <cdr:to>
      <cdr:x>0.84864</cdr:x>
      <cdr:y>0.70857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009735" y="3369514"/>
          <a:ext cx="1270752" cy="46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0.75057</cdr:x>
      <cdr:y>0.46797</cdr:y>
    </cdr:from>
    <cdr:to>
      <cdr:x>0.79775</cdr:x>
      <cdr:y>0.67774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536063" y="3253366"/>
          <a:ext cx="1271358" cy="437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0.78474</cdr:x>
      <cdr:y>0.48002</cdr:y>
    </cdr:from>
    <cdr:to>
      <cdr:x>0.81437</cdr:x>
      <cdr:y>0.68084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806251" y="3335521"/>
          <a:ext cx="1201528" cy="274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0.77592</cdr:x>
      <cdr:y>0.41634</cdr:y>
    </cdr:from>
    <cdr:to>
      <cdr:x>0.8142</cdr:x>
      <cdr:y>0.66078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634181" y="3044937"/>
          <a:ext cx="1462512" cy="354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0.71308</cdr:x>
      <cdr:y>0.49128</cdr:y>
    </cdr:from>
    <cdr:to>
      <cdr:x>0.74871</cdr:x>
      <cdr:y>0.69212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160154" y="3373322"/>
          <a:ext cx="1200939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0.70832</cdr:x>
      <cdr:y>0.49122</cdr:y>
    </cdr:from>
    <cdr:to>
      <cdr:x>0.74403</cdr:x>
      <cdr:y>0.69634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115627" y="3392017"/>
          <a:ext cx="1228920" cy="33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B4" zoomScale="90" zoomScaleNormal="90" workbookViewId="0">
      <selection activeCell="B29" sqref="A29:XFD29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35" t="s">
        <v>0</v>
      </c>
      <c r="D2" s="35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34" t="s">
        <v>17</v>
      </c>
      <c r="D5" s="34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3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3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3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3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3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3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3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3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3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3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3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35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35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35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35">
      <c r="A23">
        <v>2022</v>
      </c>
      <c r="B23" s="1">
        <v>44652</v>
      </c>
      <c r="C23" s="17">
        <v>8.8536193740000009</v>
      </c>
      <c r="D23" s="13">
        <v>7.93</v>
      </c>
      <c r="E23" s="13">
        <v>5.1999999999999998E-2</v>
      </c>
      <c r="F23" s="13">
        <v>0.88200000000000001</v>
      </c>
      <c r="G23" s="24">
        <f t="shared" si="0"/>
        <v>8.863999999999999</v>
      </c>
      <c r="H23" s="27">
        <v>9.8140000000000001</v>
      </c>
      <c r="I23" s="13">
        <v>9.875</v>
      </c>
      <c r="J23" s="24">
        <f t="shared" si="1"/>
        <v>18.738999999999997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35">
      <c r="A24">
        <v>2022</v>
      </c>
      <c r="B24" s="1">
        <v>44682</v>
      </c>
      <c r="C24" s="17">
        <v>8.1836980669999999</v>
      </c>
      <c r="D24" s="20">
        <v>8.06</v>
      </c>
      <c r="E24" s="25">
        <v>5.2999999999999999E-2</v>
      </c>
      <c r="F24" s="25">
        <v>0.82099999999999995</v>
      </c>
      <c r="G24" s="26">
        <f t="shared" si="0"/>
        <v>8.9340000000000011</v>
      </c>
      <c r="H24" s="17">
        <v>9.8059999999999992</v>
      </c>
      <c r="I24" s="25">
        <v>10.045999999999999</v>
      </c>
      <c r="J24" s="26">
        <f t="shared" si="1"/>
        <v>18.98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35">
      <c r="A25">
        <v>2022</v>
      </c>
      <c r="B25" s="1">
        <v>44713</v>
      </c>
      <c r="C25" s="17">
        <v>6.1993399870000001</v>
      </c>
      <c r="D25" s="20">
        <v>6.34</v>
      </c>
      <c r="E25" s="13">
        <v>0.11</v>
      </c>
      <c r="F25" s="13">
        <v>0.89500000000000002</v>
      </c>
      <c r="G25" s="26">
        <f t="shared" si="0"/>
        <v>7.3450000000000006</v>
      </c>
      <c r="H25" s="17">
        <v>10.002000000000001</v>
      </c>
      <c r="I25" s="13">
        <v>9.9610000000000003</v>
      </c>
      <c r="J25" s="24">
        <f t="shared" si="1"/>
        <v>17.306000000000001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35">
      <c r="A26">
        <v>2022</v>
      </c>
      <c r="B26" s="1">
        <v>44743</v>
      </c>
      <c r="C26" s="17">
        <v>9.101172365</v>
      </c>
      <c r="D26" s="13">
        <v>8.08</v>
      </c>
      <c r="E26" s="13">
        <v>0.11</v>
      </c>
      <c r="F26" s="13">
        <v>1.02</v>
      </c>
      <c r="G26" s="24">
        <f t="shared" si="0"/>
        <v>9.2099999999999991</v>
      </c>
      <c r="H26" s="17">
        <v>10.308</v>
      </c>
      <c r="I26" s="13">
        <v>10.87</v>
      </c>
      <c r="J26" s="24">
        <f t="shared" si="1"/>
        <v>20.079999999999998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35">
      <c r="A27">
        <v>2022</v>
      </c>
      <c r="B27" s="1">
        <v>44774</v>
      </c>
      <c r="C27" s="17">
        <v>9.022617576</v>
      </c>
      <c r="D27" s="13">
        <v>8.7889999999999997</v>
      </c>
      <c r="E27" s="13">
        <v>0.124</v>
      </c>
      <c r="F27" s="13">
        <v>0.97299999999999998</v>
      </c>
      <c r="G27" s="24">
        <f t="shared" si="0"/>
        <v>9.886000000000001</v>
      </c>
      <c r="H27" s="17">
        <v>10.318</v>
      </c>
      <c r="I27" s="13">
        <v>10.694000000000001</v>
      </c>
      <c r="J27" s="24">
        <f t="shared" si="1"/>
        <v>20.580000000000002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35">
      <c r="A28">
        <v>2022</v>
      </c>
      <c r="B28" s="1">
        <v>44805</v>
      </c>
      <c r="C28" s="17">
        <v>8.6601530259999997</v>
      </c>
      <c r="D28" s="13">
        <v>7.82</v>
      </c>
      <c r="E28" s="13">
        <v>0.12</v>
      </c>
      <c r="F28" s="13">
        <v>0.81</v>
      </c>
      <c r="G28" s="24">
        <f t="shared" si="0"/>
        <v>8.75</v>
      </c>
      <c r="H28" s="17">
        <v>9.718</v>
      </c>
      <c r="I28" s="13">
        <v>9.1</v>
      </c>
      <c r="J28" s="24">
        <f t="shared" si="1"/>
        <v>17.850000000000001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35">
      <c r="A29">
        <v>2022</v>
      </c>
      <c r="B29" s="1">
        <v>44835</v>
      </c>
      <c r="C29" s="17">
        <v>9.2765151130000003</v>
      </c>
      <c r="D29" s="18">
        <v>8.6</v>
      </c>
      <c r="E29" s="18">
        <v>0.09</v>
      </c>
      <c r="F29" s="18">
        <v>0.92</v>
      </c>
      <c r="G29" s="21">
        <f t="shared" si="0"/>
        <v>9.61</v>
      </c>
      <c r="H29" s="17">
        <v>10.925000000000001</v>
      </c>
      <c r="I29" s="18">
        <v>10.805</v>
      </c>
      <c r="J29" s="21">
        <f t="shared" si="1"/>
        <v>20.414999999999999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35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3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4" spans="1:10" ht="16.5" x14ac:dyDescent="0.35">
      <c r="A34" t="s">
        <v>62</v>
      </c>
    </row>
    <row r="35" spans="1:10" x14ac:dyDescent="0.35">
      <c r="A35" t="s">
        <v>65</v>
      </c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31</v>
      </c>
    </row>
    <row r="41" spans="1:10" x14ac:dyDescent="0.35">
      <c r="A41" t="s">
        <v>32</v>
      </c>
    </row>
    <row r="42" spans="1:10" x14ac:dyDescent="0.35">
      <c r="A42" t="s">
        <v>33</v>
      </c>
    </row>
    <row r="43" spans="1:10" x14ac:dyDescent="0.35">
      <c r="A43" t="s">
        <v>34</v>
      </c>
    </row>
    <row r="44" spans="1:10" x14ac:dyDescent="0.35">
      <c r="A44" t="s">
        <v>35</v>
      </c>
    </row>
    <row r="45" spans="1:10" x14ac:dyDescent="0.35">
      <c r="A45" t="s">
        <v>36</v>
      </c>
    </row>
    <row r="48" spans="1:10" x14ac:dyDescent="0.35">
      <c r="A48" s="3" t="s">
        <v>37</v>
      </c>
      <c r="B48" s="3"/>
      <c r="C48" s="3"/>
      <c r="D48" s="3" t="s">
        <v>38</v>
      </c>
    </row>
    <row r="49" spans="1:4" ht="15.5" x14ac:dyDescent="0.35">
      <c r="A49" t="s">
        <v>39</v>
      </c>
      <c r="D49" s="12" t="s">
        <v>40</v>
      </c>
    </row>
    <row r="50" spans="1:4" x14ac:dyDescent="0.35">
      <c r="A50" t="s">
        <v>41</v>
      </c>
      <c r="D50" t="s">
        <v>42</v>
      </c>
    </row>
    <row r="51" spans="1:4" x14ac:dyDescent="0.35">
      <c r="A51" t="s">
        <v>43</v>
      </c>
    </row>
    <row r="52" spans="1:4" x14ac:dyDescent="0.35">
      <c r="A52" t="s">
        <v>8</v>
      </c>
    </row>
    <row r="53" spans="1:4" x14ac:dyDescent="0.35">
      <c r="A53" t="s">
        <v>44</v>
      </c>
    </row>
    <row r="54" spans="1:4" x14ac:dyDescent="0.35">
      <c r="A54" t="s">
        <v>45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46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43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4" zoomScaleNormal="100" workbookViewId="0">
      <selection activeCell="J29" sqref="J29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35" t="s">
        <v>0</v>
      </c>
      <c r="D2" s="35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35">
      <c r="A5" s="5"/>
      <c r="B5" s="5"/>
      <c r="C5" s="34" t="s">
        <v>17</v>
      </c>
      <c r="D5" s="34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58" x14ac:dyDescent="0.3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35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35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35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35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35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35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35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35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35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35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35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35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35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35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35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35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1.6626566666666667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1.8584853333333331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0.62463333333333326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35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1.6354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0.16658354838709677</v>
      </c>
      <c r="G24" s="19">
        <f>'produksjonsdata-Sm3'!G24*6.29/'produksjonsdata-per dag'!$O24</f>
        <v>1.8127374193548389</v>
      </c>
      <c r="H24" s="19">
        <f>'produksjonsdata-Sm3'!H24*1000/'produksjonsdata-per dag'!$O24</f>
        <v>316.32258064516128</v>
      </c>
      <c r="I24" s="19">
        <f>'produksjonsdata-Sm3'!I24*1000/'produksjonsdata-per dag'!$O24</f>
        <v>324.06451612903226</v>
      </c>
      <c r="J24" s="19">
        <f>'produksjonsdata-Sm3'!J24/O24</f>
        <v>0.61225806451612907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s="11" customFormat="1" x14ac:dyDescent="0.35">
      <c r="A25" s="30">
        <v>2022</v>
      </c>
      <c r="B25" s="31">
        <v>44713</v>
      </c>
      <c r="C25" s="29">
        <f>'produksjonsdata-Sm3'!C25*6.29/'produksjonsdata-per dag'!$O25</f>
        <v>1.2997949506076667</v>
      </c>
      <c r="D25" s="29">
        <f>'produksjonsdata-Sm3'!D25*6.29/'produksjonsdata-per dag'!$O25</f>
        <v>1.3292866666666667</v>
      </c>
      <c r="E25" s="29">
        <f>'produksjonsdata-Sm3'!E25*6.29/'produksjonsdata-per dag'!$O25</f>
        <v>2.3063333333333332E-2</v>
      </c>
      <c r="F25" s="29">
        <f>'produksjonsdata-Sm3'!F25*6.29/'produksjonsdata-per dag'!$O25</f>
        <v>0.18765166666666666</v>
      </c>
      <c r="G25" s="29">
        <f>'produksjonsdata-Sm3'!G25*6.29/'produksjonsdata-per dag'!$O25</f>
        <v>1.5400016666666667</v>
      </c>
      <c r="H25" s="29">
        <f>'produksjonsdata-Sm3'!H25*1000/'produksjonsdata-per dag'!$O25</f>
        <v>333.4</v>
      </c>
      <c r="I25" s="29">
        <f>'produksjonsdata-Sm3'!I25*1000/'produksjonsdata-per dag'!$O25</f>
        <v>332.03333333333336</v>
      </c>
      <c r="J25" s="29">
        <f>'produksjonsdata-Sm3'!J25/O25</f>
        <v>0.57686666666666675</v>
      </c>
      <c r="K25" s="29">
        <f>'produksjonsdata-Sm3'!K25*6.29/'produksjonsdata-per dag'!$O25</f>
        <v>2.2274197271666667E-2</v>
      </c>
      <c r="L25" s="29">
        <f>'produksjonsdata-Sm3'!L25*6.29/'produksjonsdata-per dag'!$O25</f>
        <v>0.20610233333333333</v>
      </c>
      <c r="M25" s="29">
        <f t="shared" si="3"/>
        <v>1.5281714812126668</v>
      </c>
      <c r="N25" s="32">
        <f>'produksjonsdata-Sm3'!N25</f>
        <v>0.57635254073333342</v>
      </c>
      <c r="O25" s="30">
        <f t="shared" si="1"/>
        <v>30</v>
      </c>
      <c r="P25" s="30">
        <f t="shared" si="2"/>
        <v>1617.6430155246503</v>
      </c>
      <c r="S25" s="28"/>
    </row>
    <row r="26" spans="1:19" x14ac:dyDescent="0.35">
      <c r="A26">
        <v>2022</v>
      </c>
      <c r="B26" s="1">
        <v>44743</v>
      </c>
      <c r="C26" s="19">
        <f>'produksjonsdata-Sm3'!C26*6.29/'produksjonsdata-per dag'!$O26</f>
        <v>1.8466572314790324</v>
      </c>
      <c r="D26" s="29">
        <f>'produksjonsdata-Sm3'!D26*6.29/'produksjonsdata-per dag'!$O26</f>
        <v>1.639458064516129</v>
      </c>
      <c r="E26" s="19">
        <f>'produksjonsdata-Sm3'!E26*6.29/'produksjonsdata-per dag'!$O26</f>
        <v>2.2319354838709678E-2</v>
      </c>
      <c r="F26" s="19">
        <f>'produksjonsdata-Sm3'!F26*6.29/'produksjonsdata-per dag'!$O26</f>
        <v>0.20696129032258065</v>
      </c>
      <c r="G26" s="19">
        <f>'produksjonsdata-Sm3'!G26*6.29/'produksjonsdata-per dag'!$O26</f>
        <v>1.8687387096774191</v>
      </c>
      <c r="H26" s="19">
        <f>'produksjonsdata-Sm3'!H26*1000/'produksjonsdata-per dag'!$O26</f>
        <v>332.51612903225805</v>
      </c>
      <c r="I26" s="19">
        <f>'produksjonsdata-Sm3'!I26*1000/'produksjonsdata-per dag'!$O26</f>
        <v>350.64516129032256</v>
      </c>
      <c r="J26" s="19">
        <f>'produksjonsdata-Sm3'!J26/O26</f>
        <v>0.64774193548387093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35">
      <c r="A27">
        <v>2022</v>
      </c>
      <c r="B27" s="1">
        <v>44774</v>
      </c>
      <c r="C27" s="19">
        <f>'produksjonsdata-Sm3'!C27*6.29/'produksjonsdata-per dag'!$O27</f>
        <v>1.8307182113883871</v>
      </c>
      <c r="D27" s="29">
        <f>'produksjonsdata-Sm3'!D27*6.29/'produksjonsdata-per dag'!$O27</f>
        <v>1.7833164516129032</v>
      </c>
      <c r="E27" s="29">
        <f>'produksjonsdata-Sm3'!E27*6.29/'produksjonsdata-per dag'!$O27</f>
        <v>2.5159999999999998E-2</v>
      </c>
      <c r="F27" s="29">
        <f>'produksjonsdata-Sm3'!F27*6.29/'produksjonsdata-per dag'!$O27</f>
        <v>0.19742483870967742</v>
      </c>
      <c r="G27" s="29">
        <f>'produksjonsdata-Sm3'!G27*6.29/'produksjonsdata-per dag'!$O27</f>
        <v>2.0059012903225808</v>
      </c>
      <c r="H27" s="19">
        <f>'produksjonsdata-Sm3'!H27*1000/'produksjonsdata-per dag'!$O27</f>
        <v>332.83870967741933</v>
      </c>
      <c r="I27" s="29">
        <f>'produksjonsdata-Sm3'!I27*1000/'produksjonsdata-per dag'!$O27</f>
        <v>344.96774193548384</v>
      </c>
      <c r="J27" s="29">
        <f>'produksjonsdata-Sm3'!J27/O27</f>
        <v>0.66387096774193555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35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1.6395933333333335</v>
      </c>
      <c r="E28" s="19">
        <f>'produksjonsdata-Sm3'!E28*6.29/'produksjonsdata-per dag'!$O28</f>
        <v>2.5160000000000002E-2</v>
      </c>
      <c r="F28" s="19">
        <f>'produksjonsdata-Sm3'!F28*6.29/'produksjonsdata-per dag'!$O28</f>
        <v>0.16983000000000001</v>
      </c>
      <c r="G28" s="19">
        <f>'produksjonsdata-Sm3'!G28*6.29/'produksjonsdata-per dag'!$O28</f>
        <v>1.8345833333333335</v>
      </c>
      <c r="H28" s="19">
        <f>'produksjonsdata-Sm3'!H28*1000/'produksjonsdata-per dag'!$O28</f>
        <v>323.93333333333334</v>
      </c>
      <c r="I28" s="19">
        <f>'produksjonsdata-Sm3'!I28*1000/'produksjonsdata-per dag'!$O28</f>
        <v>303.33333333333331</v>
      </c>
      <c r="J28" s="19">
        <f>'produksjonsdata-Sm3'!J28/O28</f>
        <v>0.59500000000000008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35">
      <c r="A29">
        <v>2022</v>
      </c>
      <c r="B29" s="1">
        <v>44835</v>
      </c>
      <c r="C29" s="19">
        <f>'produksjonsdata-Sm3'!C29*6.29/'produksjonsdata-per dag'!$O29</f>
        <v>1.88223484067</v>
      </c>
      <c r="D29" s="33">
        <f>'produksjonsdata-Sm3'!D29*6.29/'produksjonsdata-per dag'!$O29</f>
        <v>1.7449677419354839</v>
      </c>
      <c r="E29" s="33">
        <f>'produksjonsdata-Sm3'!E29*6.29/'produksjonsdata-per dag'!$O29</f>
        <v>1.8261290322580642E-2</v>
      </c>
      <c r="F29" s="33">
        <f>'produksjonsdata-Sm3'!F29*6.29/'produksjonsdata-per dag'!$O29</f>
        <v>0.18667096774193551</v>
      </c>
      <c r="G29" s="33">
        <f>'produksjonsdata-Sm3'!G29*6.29/'produksjonsdata-per dag'!$O29</f>
        <v>1.9499</v>
      </c>
      <c r="H29" s="19">
        <f>'produksjonsdata-Sm3'!H29*1000/'produksjonsdata-per dag'!$O29</f>
        <v>352.41935483870969</v>
      </c>
      <c r="I29" s="33">
        <f>'produksjonsdata-Sm3'!I29*1000/'produksjonsdata-per dag'!$O29</f>
        <v>348.54838709677421</v>
      </c>
      <c r="J29" s="33">
        <f>'produksjonsdata-Sm3'!J29/O29</f>
        <v>0.65854838709677421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35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35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35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31</v>
      </c>
    </row>
    <row r="41" spans="1:10" x14ac:dyDescent="0.35">
      <c r="A41" t="s">
        <v>32</v>
      </c>
    </row>
    <row r="42" spans="1:10" x14ac:dyDescent="0.35">
      <c r="A42" t="s">
        <v>33</v>
      </c>
    </row>
    <row r="43" spans="1:10" x14ac:dyDescent="0.35">
      <c r="A43" t="s">
        <v>34</v>
      </c>
    </row>
    <row r="44" spans="1:10" x14ac:dyDescent="0.35">
      <c r="A44" t="s">
        <v>35</v>
      </c>
    </row>
    <row r="45" spans="1:10" x14ac:dyDescent="0.35">
      <c r="A45" t="s">
        <v>36</v>
      </c>
    </row>
    <row r="48" spans="1:10" x14ac:dyDescent="0.35">
      <c r="A48" s="3" t="s">
        <v>37</v>
      </c>
      <c r="B48" s="3"/>
      <c r="C48" s="3"/>
      <c r="D48" s="3" t="s">
        <v>38</v>
      </c>
    </row>
    <row r="49" spans="1:4" ht="15.5" x14ac:dyDescent="0.35">
      <c r="A49" t="s">
        <v>39</v>
      </c>
      <c r="D49" s="12" t="s">
        <v>40</v>
      </c>
    </row>
    <row r="50" spans="1:4" x14ac:dyDescent="0.35">
      <c r="A50" t="s">
        <v>41</v>
      </c>
      <c r="D50" t="s">
        <v>42</v>
      </c>
    </row>
    <row r="51" spans="1:4" x14ac:dyDescent="0.35">
      <c r="A51" t="s">
        <v>53</v>
      </c>
    </row>
    <row r="52" spans="1:4" x14ac:dyDescent="0.35">
      <c r="A52" t="s">
        <v>54</v>
      </c>
    </row>
    <row r="53" spans="1:4" x14ac:dyDescent="0.35">
      <c r="A53" t="s">
        <v>44</v>
      </c>
    </row>
    <row r="54" spans="1:4" x14ac:dyDescent="0.35">
      <c r="A54" t="s">
        <v>45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46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55</v>
      </c>
    </row>
    <row r="62" spans="1:4" x14ac:dyDescent="0.35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2022-05-20T11:01:02Z</cp:lastPrinted>
  <dcterms:created xsi:type="dcterms:W3CDTF">2009-02-17T11:13:04Z</dcterms:created>
  <dcterms:modified xsi:type="dcterms:W3CDTF">2022-11-24T07:43:26Z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