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EAA494A5-B8E8-4FF9-AAC9-30690FAFFD44}" xr6:coauthVersionLast="45" xr6:coauthVersionMax="45" xr10:uidLastSave="{00000000-0000-0000-0000-000000000000}"/>
  <bookViews>
    <workbookView xWindow="30612" yWindow="1116" windowWidth="23256" windowHeight="1401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9" i="20" l="1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<sst xmlns="http://schemas.openxmlformats.org/spreadsheetml/2006/main" count="197" uniqueCount="59">
  <si>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</si>
  <si>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</si>
  <si>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</si>
  <si>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</si>
  <si>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</si>
  <si>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</si>
  <si>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</si>
  <si>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</si>
  <si>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</si>
  <si>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</si>
  <si>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</si>
  <si>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</si>
  <si>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</si>
  <si>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</si>
  <si>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</si>
  <si>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</si>
  <si>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</si>
  <si>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</si>
  <si>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</si>
  <si>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</si>
  <si>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</si>
  <si>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</si>
  <si>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</si>
  <si>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</si>
  <si>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</si>
  <si>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</si>
  <si>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</si>
  <si>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</si>
  <si>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</si>
  <si>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</si>
  <si>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</si>
  <si>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</si>
  <si>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</si>
  <si>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</si>
  <si>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</si>
  <si>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</si>
  <si>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</si>
  <si>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</si>
  <si>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</si>
  <si>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</si>
  <si>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</si>
  <si>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</si>
  <si>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</si>
  <si>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</si>
  <si>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</si>
  <si>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</si>
  <si>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</si>
  <si>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</si>
  <si>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</si>
  <si>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</si>
  <si>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</si>
  <si>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</si>
  <si>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</si>
  <si>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</si>
  <si>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</si>
  <si>
    <t>Revised forecast from April 2020</t>
  </si>
  <si>
    <t>Revidert prognose fra april 2020</t>
  </si>
  <si>
    <t>Kvote</t>
  </si>
  <si>
    <t>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</si>
</sst>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1.722445483870968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1.3624951612903227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  <c:pt idx="12">
                  <c:v>1.652443870967742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1.722445483870968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1.3624951612903227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1.722445483870968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2.6174516129032259E-2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0.29623870967741939</c:v>
                </c:pt>
                <c:pt idx="7">
                  <c:v>0.27046999999999999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1.7157496774193548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1.7380690322580647</c:v>
                </c:pt>
                <c:pt idx="7">
                  <c:v>1.722445483870968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2.6783225806451615E-2</c:v>
                </c:pt>
                <c:pt idx="7">
                  <c:v>2.6174516129032259E-2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0.29730733333333331</c:v>
                </c:pt>
                <c:pt idx="6">
                  <c:v>0.29623870967741939</c:v>
                </c:pt>
                <c:pt idx="7">
                  <c:v>0.27046999999999999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1.7157496774193548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286.77419354838707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305.61290322580646</c:v>
                </c:pt>
                <c:pt idx="7">
                  <c:v>286.77419354838707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0.65229032258064501</c:v>
                </c:pt>
                <c:pt idx="1">
                  <c:v>0.67475862068965509</c:v>
                </c:pt>
                <c:pt idx="2">
                  <c:v>0.67274193548387085</c:v>
                </c:pt>
                <c:pt idx="3">
                  <c:v>0.63539999999999996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0.63329032258064522</c:v>
                </c:pt>
                <c:pt idx="7">
                  <c:v>0.60777419354838713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0.64906451612903238</c:v>
                </c:pt>
                <c:pt idx="1">
                  <c:v>0.63914285714285712</c:v>
                </c:pt>
                <c:pt idx="2">
                  <c:v>0.63064516129032255</c:v>
                </c:pt>
                <c:pt idx="3">
                  <c:v>0.60986666666666667</c:v>
                </c:pt>
                <c:pt idx="4">
                  <c:v>0.56690322580645158</c:v>
                </c:pt>
                <c:pt idx="5">
                  <c:v>0.53346666666666664</c:v>
                </c:pt>
                <c:pt idx="6">
                  <c:v>0.58174193548387099</c:v>
                </c:pt>
                <c:pt idx="7">
                  <c:v>0.52838709677419349</c:v>
                </c:pt>
                <c:pt idx="8">
                  <c:v>0.44736666666666663</c:v>
                </c:pt>
                <c:pt idx="9">
                  <c:v>0.58461290322580639</c:v>
                </c:pt>
                <c:pt idx="10">
                  <c:v>0.6502</c:v>
                </c:pt>
                <c:pt idx="11">
                  <c:v>0.67670967741935484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0.63531</cdr:x>
      <cdr:y>0.37561</cdr:y>
    </cdr:from>
    <cdr:to>
      <cdr:x>0.67372</cdr:x>
      <cdr:y>0.5679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579259" y="3171753"/>
          <a:ext cx="1379777" cy="426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125200" cy="7196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0.63258</cdr:x>
      <cdr:y>0.33466</cdr:y>
    </cdr:from>
    <cdr:to>
      <cdr:x>0.67318</cdr:x>
      <cdr:y>0.50513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641350" y="2786372"/>
          <a:ext cx="1222760" cy="451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0.6408</cdr:x>
      <cdr:y>0.35702</cdr:y>
    </cdr:from>
    <cdr:to>
      <cdr:x>0.68479</cdr:x>
      <cdr:y>0.55033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669582" y="3009806"/>
          <a:ext cx="1386588" cy="488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108826" cy="7172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0.64058</cdr:x>
      <cdr:y>0.3079</cdr:y>
    </cdr:from>
    <cdr:to>
      <cdr:x>0.68118</cdr:x>
      <cdr:y>0.50996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616932" y="2707708"/>
          <a:ext cx="1449351" cy="45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1421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0.61765</cdr:x>
      <cdr:y>0.31278</cdr:y>
    </cdr:from>
    <cdr:to>
      <cdr:x>0.6644</cdr:x>
      <cdr:y>0.55399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275564" y="2850420"/>
          <a:ext cx="1731415" cy="520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1421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0.61695</cdr:x>
      <cdr:y>0.27867</cdr:y>
    </cdr:from>
    <cdr:to>
      <cdr:x>0.66216</cdr:x>
      <cdr:y>0.55094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147780" y="2725624"/>
          <a:ext cx="1954365" cy="503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2728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0.5995</cdr:x>
      <cdr:y>0.35321</cdr:y>
    </cdr:from>
    <cdr:to>
      <cdr:x>0.64202</cdr:x>
      <cdr:y>0.51222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316691" y="2907262"/>
          <a:ext cx="1155112" cy="472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116733" cy="71797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16" zoomScale="90" zoomScaleNormal="90" workbookViewId="0">
      <selection activeCell="F40" sqref="F40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4.36328125" bestFit="1" customWidth="1"/>
    <col min="13" max="13" width="14.54296875" customWidth="1"/>
    <col min="14" max="14" width="13.36328125" customWidth="1"/>
    <col min="15" max="15" width="6.9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2019</v>
      </c>
      <c r="B8" s="1">
        <v>43466</v>
      </c>
      <c r="C8" s="28">
        <v>7.2290000000000028</v>
      </c>
      <c r="D8" s="24">
        <v>7.2</v>
      </c>
      <c r="E8" s="24">
        <v>0.13100000000000001</v>
      </c>
      <c r="F8" s="24">
        <v>1.64</v>
      </c>
      <c r="G8" s="4">
        <f>SUM(D8:F8)</f>
        <v>8.9710000000000001</v>
      </c>
      <c r="H8" s="28">
        <v>11.077989491699993</v>
      </c>
      <c r="I8" s="24">
        <v>11.15</v>
      </c>
      <c r="J8" s="4">
        <f>SUM(G8+I8)</f>
        <v>20.121000000000002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35">
      <c r="A9">
        <v>2019</v>
      </c>
      <c r="B9" s="1">
        <v>43497</v>
      </c>
      <c r="C9" s="28">
        <v>6.4099999999999984</v>
      </c>
      <c r="D9" s="24">
        <v>6.1820000000000004</v>
      </c>
      <c r="E9" s="24">
        <v>0.13700000000000001</v>
      </c>
      <c r="F9" s="24">
        <v>1.4550000000000001</v>
      </c>
      <c r="G9" s="4">
        <f t="shared" ref="G9:G32" si="2">SUM(D9:F9)</f>
        <v>7.7740000000000009</v>
      </c>
      <c r="H9" s="28">
        <v>9.9437302619407255</v>
      </c>
      <c r="I9" s="24">
        <v>10.122</v>
      </c>
      <c r="J9" s="4">
        <f t="shared" ref="J9:J31" si="3">SUM(G9+I9)</f>
        <v>17.896000000000001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3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35">
      <c r="A11">
        <v>2019</v>
      </c>
      <c r="B11" s="1">
        <v>43556</v>
      </c>
      <c r="C11" s="28">
        <v>6.6231040081046508</v>
      </c>
      <c r="D11" s="24">
        <v>6.5289999999999999</v>
      </c>
      <c r="E11" s="24">
        <v>0.14399999999999999</v>
      </c>
      <c r="F11" s="24">
        <v>1.5269999999999999</v>
      </c>
      <c r="G11" s="4">
        <f t="shared" si="2"/>
        <v>8.1999999999999993</v>
      </c>
      <c r="H11" s="28">
        <v>9.9986257094645357</v>
      </c>
      <c r="I11" s="24">
        <v>10.096</v>
      </c>
      <c r="J11" s="4">
        <f t="shared" si="3"/>
        <v>18.295999999999999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3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35">
      <c r="A13">
        <v>2019</v>
      </c>
      <c r="B13" s="1">
        <v>43617</v>
      </c>
      <c r="C13" s="28">
        <v>5.6674597525596591</v>
      </c>
      <c r="D13" s="24">
        <v>5.0449999999999999</v>
      </c>
      <c r="E13" s="24">
        <v>0.14799999999999999</v>
      </c>
      <c r="F13" s="24">
        <v>1.4750000000000001</v>
      </c>
      <c r="G13" s="4">
        <f t="shared" si="2"/>
        <v>6.6679999999999993</v>
      </c>
      <c r="H13" s="28">
        <v>9.8672034009612073</v>
      </c>
      <c r="I13" s="24">
        <v>9.3360000000000003</v>
      </c>
      <c r="J13" s="4">
        <f t="shared" si="3"/>
        <v>16.003999999999998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35">
      <c r="A14">
        <v>2019</v>
      </c>
      <c r="B14" s="1">
        <v>43647</v>
      </c>
      <c r="C14" s="28">
        <v>6.9855159477880768</v>
      </c>
      <c r="D14" s="24">
        <v>6.7149999999999999</v>
      </c>
      <c r="E14" s="24">
        <v>0.13200000000000001</v>
      </c>
      <c r="F14" s="24">
        <v>1.609</v>
      </c>
      <c r="G14" s="4">
        <f t="shared" si="2"/>
        <v>8.4559999999999995</v>
      </c>
      <c r="H14" s="28">
        <v>10.158226859708654</v>
      </c>
      <c r="I14" s="24">
        <v>9.5779999999999994</v>
      </c>
      <c r="J14" s="4">
        <f t="shared" si="3"/>
        <v>18.033999999999999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35">
      <c r="A15">
        <v>2019</v>
      </c>
      <c r="B15" s="1">
        <v>43678</v>
      </c>
      <c r="C15" s="28">
        <v>6.941873077630996</v>
      </c>
      <c r="D15" s="20">
        <v>6.7370000000000001</v>
      </c>
      <c r="E15" s="20">
        <v>0.14299999999999999</v>
      </c>
      <c r="F15" s="20">
        <v>1.3169999999999999</v>
      </c>
      <c r="G15" s="4">
        <f t="shared" si="2"/>
        <v>8.1969999999999992</v>
      </c>
      <c r="H15" s="28">
        <v>9.1992703093322934</v>
      </c>
      <c r="I15" s="20">
        <v>8.1829999999999998</v>
      </c>
      <c r="J15" s="4">
        <f t="shared" si="3"/>
        <v>16.38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35">
      <c r="A16">
        <v>2019</v>
      </c>
      <c r="B16" s="1">
        <v>43709</v>
      </c>
      <c r="C16" s="28">
        <v>6.7782173668742178</v>
      </c>
      <c r="D16" s="20">
        <v>6.2539999999999996</v>
      </c>
      <c r="E16" s="20">
        <v>8.4000000000000005E-2</v>
      </c>
      <c r="F16" s="20">
        <v>1.157</v>
      </c>
      <c r="G16" s="4">
        <f t="shared" si="2"/>
        <v>7.4949999999999992</v>
      </c>
      <c r="H16" s="28">
        <v>8.8393851976626401</v>
      </c>
      <c r="I16" s="24">
        <v>5.9260000000000002</v>
      </c>
      <c r="J16" s="4">
        <f t="shared" si="3"/>
        <v>13.420999999999999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35">
      <c r="A17">
        <v>2019</v>
      </c>
      <c r="B17" s="1">
        <v>43739</v>
      </c>
      <c r="C17" s="28">
        <v>7.1641292999684776</v>
      </c>
      <c r="D17" s="20">
        <v>7.32</v>
      </c>
      <c r="E17" s="20">
        <v>0.14699999999999999</v>
      </c>
      <c r="F17" s="20">
        <v>1.357</v>
      </c>
      <c r="G17" s="4">
        <f t="shared" si="2"/>
        <v>8.8239999999999998</v>
      </c>
      <c r="H17" s="28">
        <v>10.712382510273065</v>
      </c>
      <c r="I17" s="20">
        <v>9.2989999999999995</v>
      </c>
      <c r="J17" s="4">
        <f t="shared" si="3"/>
        <v>18.122999999999998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35">
      <c r="A18">
        <v>2019</v>
      </c>
      <c r="B18" s="1">
        <v>43770</v>
      </c>
      <c r="C18" s="28">
        <v>7.2066702771484836</v>
      </c>
      <c r="D18" s="24">
        <v>8.0370000000000008</v>
      </c>
      <c r="E18" s="24">
        <v>0.14199999999999999</v>
      </c>
      <c r="F18" s="24">
        <v>1.288</v>
      </c>
      <c r="G18" s="4">
        <f t="shared" si="2"/>
        <v>9.4670000000000005</v>
      </c>
      <c r="H18" s="28">
        <v>10.324887524335516</v>
      </c>
      <c r="I18" s="24">
        <v>10.039</v>
      </c>
      <c r="J18" s="4">
        <f t="shared" si="3"/>
        <v>19.506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35">
      <c r="A19">
        <v>2019</v>
      </c>
      <c r="B19" s="1">
        <v>43800</v>
      </c>
      <c r="C19" s="28">
        <v>7.6945427546501142</v>
      </c>
      <c r="D19" s="20">
        <v>8.65</v>
      </c>
      <c r="E19" s="20">
        <v>0.14699999999999999</v>
      </c>
      <c r="F19" s="20">
        <v>1.427</v>
      </c>
      <c r="G19" s="4">
        <f t="shared" si="2"/>
        <v>10.224</v>
      </c>
      <c r="H19" s="28">
        <v>10.639467050560954</v>
      </c>
      <c r="I19" s="20">
        <v>10.754</v>
      </c>
      <c r="J19" s="4">
        <f t="shared" si="3"/>
        <v>20.978000000000002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35">
      <c r="A20">
        <v>2020</v>
      </c>
      <c r="B20" s="1">
        <v>43831</v>
      </c>
      <c r="C20" s="28">
        <v>8.1498270000000002</v>
      </c>
      <c r="D20" s="24">
        <v>8.1440000000000001</v>
      </c>
      <c r="E20" s="24">
        <v>0.14499999999999999</v>
      </c>
      <c r="F20" s="24">
        <v>1.45</v>
      </c>
      <c r="G20" s="4">
        <f t="shared" si="2"/>
        <v>9.738999999999999</v>
      </c>
      <c r="H20" s="28">
        <v>10.629834785801517</v>
      </c>
      <c r="I20" s="24">
        <v>10.481999999999999</v>
      </c>
      <c r="J20" s="4">
        <f t="shared" si="3"/>
        <v>20.220999999999997</v>
      </c>
      <c r="K20" s="28">
        <v>0.14212185899999999</v>
      </c>
      <c r="L20" s="28">
        <v>1.5747244629999999</v>
      </c>
      <c r="M20" s="28">
        <f t="shared" ref="M20:M31" si="5">L20+K20+C20</f>
        <v>9.8666733220000005</v>
      </c>
      <c r="N20" s="28">
        <f t="shared" ref="N20:N31" si="6">SUM(C20+H20+K20+L20)/O20</f>
        <v>0.66117768089682305</v>
      </c>
      <c r="O20">
        <v>31</v>
      </c>
    </row>
    <row r="21" spans="1:18" x14ac:dyDescent="0.35">
      <c r="A21">
        <v>2020</v>
      </c>
      <c r="B21" s="1">
        <v>43862</v>
      </c>
      <c r="C21" s="28">
        <v>8.117794</v>
      </c>
      <c r="D21" s="20">
        <v>8.1150000000000002</v>
      </c>
      <c r="E21" s="20">
        <v>0.13600000000000001</v>
      </c>
      <c r="F21" s="20">
        <v>1.4359999999999999</v>
      </c>
      <c r="G21" s="4">
        <f t="shared" si="2"/>
        <v>9.6869999999999994</v>
      </c>
      <c r="H21" s="28">
        <v>9.8940832177036704</v>
      </c>
      <c r="I21" s="20">
        <v>9.8810000000000002</v>
      </c>
      <c r="J21" s="4">
        <f t="shared" si="3"/>
        <v>19.567999999999998</v>
      </c>
      <c r="K21" s="28">
        <v>0.12945315700000001</v>
      </c>
      <c r="L21" s="28">
        <v>1.465807254</v>
      </c>
      <c r="M21" s="28">
        <f t="shared" si="5"/>
        <v>9.7130544109999999</v>
      </c>
      <c r="N21" s="28">
        <f t="shared" si="6"/>
        <v>0.67610819409323009</v>
      </c>
      <c r="O21">
        <v>29</v>
      </c>
    </row>
    <row r="22" spans="1:18" x14ac:dyDescent="0.35">
      <c r="A22">
        <v>2020</v>
      </c>
      <c r="B22" s="1">
        <v>43891</v>
      </c>
      <c r="C22" s="28">
        <v>8.4114439999999977</v>
      </c>
      <c r="D22" s="24">
        <v>8.4139999999999997</v>
      </c>
      <c r="E22" s="24">
        <v>0.13800000000000001</v>
      </c>
      <c r="F22" s="24">
        <v>1.587</v>
      </c>
      <c r="G22" s="26">
        <f t="shared" si="2"/>
        <v>10.138999999999999</v>
      </c>
      <c r="H22" s="28">
        <v>10.437550152803558</v>
      </c>
      <c r="I22" s="24">
        <v>10.715999999999999</v>
      </c>
      <c r="J22" s="4">
        <f t="shared" si="3"/>
        <v>20.854999999999997</v>
      </c>
      <c r="K22" s="28">
        <v>0.12891997199999999</v>
      </c>
      <c r="L22" s="28">
        <v>1.5416673919999999</v>
      </c>
      <c r="M22" s="28">
        <f t="shared" si="5"/>
        <v>10.082031363999997</v>
      </c>
      <c r="N22" s="28">
        <f t="shared" si="6"/>
        <v>0.66192198441301786</v>
      </c>
      <c r="O22">
        <v>31</v>
      </c>
      <c r="R22" s="1"/>
    </row>
    <row r="23" spans="1:18" x14ac:dyDescent="0.35">
      <c r="A23">
        <v>2020</v>
      </c>
      <c r="B23" s="1">
        <v>43922</v>
      </c>
      <c r="C23" s="28">
        <v>8.3504465768933294</v>
      </c>
      <c r="D23" s="24">
        <v>8.4009999999999998</v>
      </c>
      <c r="E23" s="24">
        <v>0.13500000000000001</v>
      </c>
      <c r="F23" s="24">
        <v>1.4419999999999999</v>
      </c>
      <c r="G23" s="4">
        <f t="shared" si="2"/>
        <v>9.9779999999999998</v>
      </c>
      <c r="H23" s="28">
        <v>9.3698246061682795</v>
      </c>
      <c r="I23" s="24">
        <v>9.0839999999999996</v>
      </c>
      <c r="J23" s="4">
        <f t="shared" si="3"/>
        <v>19.061999999999998</v>
      </c>
      <c r="K23" s="28">
        <v>0.13015792200000001</v>
      </c>
      <c r="L23" s="28">
        <v>1.3612831249999999</v>
      </c>
      <c r="M23" s="28">
        <f t="shared" si="5"/>
        <v>9.8418876238933297</v>
      </c>
      <c r="N23" s="28">
        <f t="shared" si="6"/>
        <v>0.64039040766872024</v>
      </c>
      <c r="O23">
        <v>30</v>
      </c>
      <c r="R23" s="21"/>
    </row>
    <row r="24" spans="1:18" x14ac:dyDescent="0.35">
      <c r="A24">
        <v>2020</v>
      </c>
      <c r="B24" s="1">
        <v>43952</v>
      </c>
      <c r="C24" s="28">
        <v>8.4942459016642324</v>
      </c>
      <c r="D24" s="20">
        <v>8.6419999999999995</v>
      </c>
      <c r="E24" s="20">
        <v>0.106</v>
      </c>
      <c r="F24" s="20">
        <v>1.288</v>
      </c>
      <c r="G24" s="26">
        <f t="shared" si="2"/>
        <v>10.036</v>
      </c>
      <c r="H24" s="28">
        <v>9.0067932050326451</v>
      </c>
      <c r="I24" s="20">
        <v>8.1910000000000007</v>
      </c>
      <c r="J24" s="4">
        <f t="shared" si="3"/>
        <v>18.227</v>
      </c>
      <c r="K24" s="28">
        <v>0.12937469099999999</v>
      </c>
      <c r="L24" s="28">
        <v>1.211572329</v>
      </c>
      <c r="M24" s="28">
        <f t="shared" si="5"/>
        <v>9.8351929216642322</v>
      </c>
      <c r="N24" s="28">
        <f t="shared" si="6"/>
        <v>0.60780600408699603</v>
      </c>
      <c r="O24">
        <v>31</v>
      </c>
      <c r="R24" s="21"/>
    </row>
    <row r="25" spans="1:18" x14ac:dyDescent="0.35">
      <c r="A25">
        <v>2020</v>
      </c>
      <c r="B25" s="1">
        <v>43983</v>
      </c>
      <c r="C25" s="28">
        <v>7.6740858505564393</v>
      </c>
      <c r="D25" s="20">
        <v>7.359</v>
      </c>
      <c r="E25" s="20">
        <v>8.1000000000000003E-2</v>
      </c>
      <c r="F25" s="20">
        <v>1.4179999999999999</v>
      </c>
      <c r="G25" s="4">
        <f t="shared" si="2"/>
        <v>8.8580000000000005</v>
      </c>
      <c r="H25" s="28">
        <v>9.3900871956559211</v>
      </c>
      <c r="I25" s="20">
        <v>8.39</v>
      </c>
      <c r="J25" s="4">
        <f t="shared" si="3"/>
        <v>17.248000000000001</v>
      </c>
      <c r="K25" s="28">
        <v>0.12873606500000001</v>
      </c>
      <c r="L25" s="28">
        <v>1.442443838</v>
      </c>
      <c r="M25" s="28">
        <f t="shared" si="5"/>
        <v>9.2452657535564384</v>
      </c>
      <c r="N25" s="28">
        <f t="shared" si="6"/>
        <v>0.62117843164041198</v>
      </c>
      <c r="O25">
        <v>30</v>
      </c>
      <c r="R25" s="21"/>
    </row>
    <row r="26" spans="1:18" x14ac:dyDescent="0.35">
      <c r="A26">
        <v>2020</v>
      </c>
      <c r="B26" s="1">
        <v>44013</v>
      </c>
      <c r="C26" s="28">
        <v>8.5015898251192379</v>
      </c>
      <c r="D26" s="24">
        <v>8.5660000000000007</v>
      </c>
      <c r="E26" s="24">
        <v>0.13200000000000001</v>
      </c>
      <c r="F26" s="24">
        <v>1.46</v>
      </c>
      <c r="G26" s="26">
        <f t="shared" si="2"/>
        <v>10.158000000000001</v>
      </c>
      <c r="H26" s="28">
        <v>9.6138486239791217</v>
      </c>
      <c r="I26" s="24">
        <v>9.4740000000000002</v>
      </c>
      <c r="J26" s="4">
        <f t="shared" si="3"/>
        <v>19.632000000000001</v>
      </c>
      <c r="K26" s="28">
        <v>0.127913891</v>
      </c>
      <c r="L26" s="28">
        <v>1.4335977799999999</v>
      </c>
      <c r="M26" s="28">
        <f t="shared" si="5"/>
        <v>10.063101496119238</v>
      </c>
      <c r="N26" s="28">
        <f t="shared" si="6"/>
        <v>0.63474032645478573</v>
      </c>
      <c r="O26">
        <v>31</v>
      </c>
      <c r="R26" s="21"/>
    </row>
    <row r="27" spans="1:18" x14ac:dyDescent="0.35">
      <c r="A27">
        <v>2020</v>
      </c>
      <c r="B27" s="1">
        <v>44044</v>
      </c>
      <c r="C27" s="28">
        <v>8.5015898251192379</v>
      </c>
      <c r="D27" s="29">
        <v>8.4890000000000008</v>
      </c>
      <c r="E27" s="29">
        <v>0.129</v>
      </c>
      <c r="F27" s="29">
        <v>1.333</v>
      </c>
      <c r="G27" s="25">
        <f t="shared" si="2"/>
        <v>9.9510000000000005</v>
      </c>
      <c r="H27" s="28">
        <v>9.2496859590106695</v>
      </c>
      <c r="I27" s="29">
        <v>8.89</v>
      </c>
      <c r="J27" s="4">
        <f t="shared" si="3"/>
        <v>18.841000000000001</v>
      </c>
      <c r="K27" s="28">
        <v>0.12914946599999999</v>
      </c>
      <c r="L27" s="28">
        <v>1.3191256309999999</v>
      </c>
      <c r="M27" s="28">
        <f t="shared" si="5"/>
        <v>9.9498649221192377</v>
      </c>
      <c r="N27" s="28">
        <f t="shared" si="6"/>
        <v>0.6193403510041906</v>
      </c>
      <c r="O27">
        <v>31</v>
      </c>
      <c r="R27" s="21"/>
    </row>
    <row r="28" spans="1:18" x14ac:dyDescent="0.35">
      <c r="A28">
        <v>2020</v>
      </c>
      <c r="B28" s="1">
        <v>44075</v>
      </c>
      <c r="C28" s="28">
        <v>8.2273449920508739</v>
      </c>
      <c r="D28" s="20"/>
      <c r="E28" s="20"/>
      <c r="F28" s="20"/>
      <c r="G28" s="25">
        <f t="shared" si="2"/>
        <v>0</v>
      </c>
      <c r="H28" s="28">
        <v>9.256527745041458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9.7771783180508738</v>
      </c>
      <c r="N28" s="28">
        <f t="shared" si="6"/>
        <v>0.63445686876974439</v>
      </c>
      <c r="O28">
        <v>30</v>
      </c>
    </row>
    <row r="29" spans="1:18" x14ac:dyDescent="0.35">
      <c r="A29">
        <v>2020</v>
      </c>
      <c r="B29" s="1">
        <v>44105</v>
      </c>
      <c r="C29" s="28">
        <v>8.5015898251192379</v>
      </c>
      <c r="D29" s="20"/>
      <c r="E29" s="20"/>
      <c r="F29" s="20"/>
      <c r="G29" s="4">
        <f t="shared" si="2"/>
        <v>0</v>
      </c>
      <c r="H29" s="28">
        <v>10.28242850428424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10.168482374119238</v>
      </c>
      <c r="N29" s="28">
        <f t="shared" si="6"/>
        <v>0.65970680252914449</v>
      </c>
      <c r="O29">
        <v>31</v>
      </c>
    </row>
    <row r="30" spans="1:18" x14ac:dyDescent="0.35">
      <c r="A30">
        <v>2020</v>
      </c>
      <c r="B30" s="1">
        <v>44136</v>
      </c>
      <c r="C30" s="28">
        <v>8.2273449920508739</v>
      </c>
      <c r="D30" s="24"/>
      <c r="E30" s="24"/>
      <c r="F30" s="24"/>
      <c r="G30" s="25">
        <f t="shared" si="2"/>
        <v>0</v>
      </c>
      <c r="H30" s="28">
        <v>10.099592881976516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9.8987348450508748</v>
      </c>
      <c r="N30" s="28">
        <f t="shared" si="6"/>
        <v>0.66661092423424639</v>
      </c>
      <c r="O30">
        <v>30</v>
      </c>
    </row>
    <row r="31" spans="1:18" x14ac:dyDescent="0.35">
      <c r="A31">
        <v>2020</v>
      </c>
      <c r="B31" s="1">
        <v>44166</v>
      </c>
      <c r="C31" s="28">
        <v>8.5015898251192379</v>
      </c>
      <c r="D31" s="20"/>
      <c r="E31" s="20"/>
      <c r="F31" s="20"/>
      <c r="G31" s="4">
        <f t="shared" si="2"/>
        <v>0</v>
      </c>
      <c r="H31" s="28">
        <v>10.428228555149733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10.265417096119238</v>
      </c>
      <c r="N31" s="28">
        <f t="shared" si="6"/>
        <v>0.66753695649254741</v>
      </c>
      <c r="O31">
        <v>31</v>
      </c>
    </row>
    <row r="32" spans="1:18" ht="15" hidden="1" customHeight="1" x14ac:dyDescent="0.3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35">
      <c r="A33" s="3"/>
      <c r="B33" s="1"/>
      <c r="C33" s="2"/>
      <c r="F33" s="20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10" zoomScale="90" zoomScaleNormal="90" workbookViewId="0">
      <selection activeCell="A27" sqref="A27:XFD27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5.36328125" customWidth="1"/>
    <col min="11" max="11" width="12.6328125" customWidth="1"/>
    <col min="13" max="13" width="14.54296875" customWidth="1"/>
    <col min="14" max="14" width="10.6328125" bestFit="1" customWidth="1"/>
  </cols>
  <sheetData>
    <row r="2" spans="1:14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4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1.4609032258064518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1.8202448387096775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0.64906451612903238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3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1.3887421428571429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1.7463735714285717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0.63914285714285712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3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3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1.3689136666666668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1.7192666666666665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0.60986666666666667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3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3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1.0577683333333332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1.3980573333333333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0.53346666666666664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3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1.3624951612903227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1.7157496774193548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0.58174193548387099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3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1.3669590322580647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0.26722354838709678</v>
      </c>
      <c r="G15" s="32">
        <f>'produksjonsdata-Sm3'!G15*6.29/'produksjonsdata-per dag'!$N15</f>
        <v>1.6631977419354838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263.96774193548384</v>
      </c>
      <c r="J15" s="32">
        <f>'produksjonsdata-Sm3'!J15/N15</f>
        <v>0.52838709677419349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3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1.3112553333333332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1.5714516666666667</v>
      </c>
      <c r="H16" s="32">
        <f>'produksjonsdata-Sm3'!H16*1000/'produksjonsdata-per dag'!$N16</f>
        <v>294.64617325542133</v>
      </c>
      <c r="I16" s="32">
        <f>'produksjonsdata-Sm3'!I16*1000/'produksjonsdata-per dag'!$N16</f>
        <v>197.53333333333333</v>
      </c>
      <c r="J16" s="32">
        <f>'produksjonsdata-Sm3'!J16/N16</f>
        <v>0.44736666666666663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3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1.4852516129032258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1.7904180645161292</v>
      </c>
      <c r="H17" s="32">
        <f>'produksjonsdata-Sm3'!H17*1000/'produksjonsdata-per dag'!$N17</f>
        <v>345.56072613784079</v>
      </c>
      <c r="I17" s="32">
        <f>'produksjonsdata-Sm3'!I17*1000/'produksjonsdata-per dag'!$N17</f>
        <v>299.96774193548384</v>
      </c>
      <c r="J17" s="32">
        <f>'produksjonsdata-Sm3'!J17/N17</f>
        <v>0.58461290322580639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3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1.6850910000000001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0.27005066666666672</v>
      </c>
      <c r="G18" s="32">
        <f>'produksjonsdata-Sm3'!G18*6.29/'produksjonsdata-per dag'!$N18</f>
        <v>1.9849143333333334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0.6502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3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1.7551129032258066</v>
      </c>
      <c r="E19" s="32">
        <f>'produksjonsdata-Sm3'!E19*6.29/'produksjonsdata-per dag'!$N19</f>
        <v>2.9826774193548386E-2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2.0744825806451614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346.90322580645159</v>
      </c>
      <c r="J19" s="32">
        <f>'produksjonsdata-Sm3'!J19/N19</f>
        <v>0.67670967741935484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35">
      <c r="A20">
        <v>2020</v>
      </c>
      <c r="B20" s="1">
        <v>43831</v>
      </c>
      <c r="C20" s="32">
        <f>'produksjonsdata-Sm3'!C20*6.29/'produksjonsdata-per dag'!$N20</f>
        <v>1.653626188064516</v>
      </c>
      <c r="D20" s="32">
        <f>'produksjonsdata-Sm3'!D20*6.29/'produksjonsdata-per dag'!$N20</f>
        <v>1.652443870967742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0.29420967741935483</v>
      </c>
      <c r="G20" s="32">
        <f>'produksjonsdata-Sm3'!G20*6.29/'produksjonsdata-per dag'!$N20</f>
        <v>1.9760745161290321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338.12903225806451</v>
      </c>
      <c r="J20" s="32">
        <f>'produksjonsdata-Sm3'!J20/N20</f>
        <v>0.65229032258064501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2.0019798450122579</v>
      </c>
      <c r="N20">
        <f t="shared" si="1"/>
        <v>31</v>
      </c>
    </row>
    <row r="21" spans="1:18" x14ac:dyDescent="0.35">
      <c r="A21">
        <v>2020</v>
      </c>
      <c r="B21" s="1">
        <v>43862</v>
      </c>
      <c r="C21" s="32">
        <f>'produksjonsdata-Sm3'!C21*6.29/'produksjonsdata-per dag'!$N21</f>
        <v>1.7607215262068965</v>
      </c>
      <c r="D21" s="32">
        <f>'produksjonsdata-Sm3'!D21*6.29/'produksjonsdata-per dag'!$N21</f>
        <v>1.7601155172413794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0.31146344827586203</v>
      </c>
      <c r="G21" s="32">
        <f>'produksjonsdata-Sm3'!G21*6.29/'produksjonsdata-per dag'!$N21</f>
        <v>2.1010768965517239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0.67475862068965509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2.1067280084548274</v>
      </c>
      <c r="N21">
        <f t="shared" si="1"/>
        <v>29</v>
      </c>
    </row>
    <row r="22" spans="1:18" x14ac:dyDescent="0.35">
      <c r="A22">
        <v>2020</v>
      </c>
      <c r="B22" s="1">
        <v>43891</v>
      </c>
      <c r="C22" s="32">
        <f>'produksjonsdata-Sm3'!C22*6.29/'produksjonsdata-per dag'!$N22</f>
        <v>1.7067091212903223</v>
      </c>
      <c r="D22" s="32">
        <f>'produksjonsdata-Sm3'!D22*6.29/'produksjonsdata-per dag'!$N22</f>
        <v>1.7072277419354838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0.32200741935483868</v>
      </c>
      <c r="G22" s="32">
        <f>'produksjonsdata-Sm3'!G22*6.29/'produksjonsdata-per dag'!$N22</f>
        <v>2.0572358064516125</v>
      </c>
      <c r="H22" s="32">
        <f>'produksjonsdata-Sm3'!H22*1000/'produksjonsdata-per dag'!$N22</f>
        <v>336.69516621946963</v>
      </c>
      <c r="I22" s="32">
        <f>'produksjonsdata-Sm3'!I22*1000/'produksjonsdata-per dag'!$N22</f>
        <v>345.67741935483872</v>
      </c>
      <c r="J22" s="32">
        <f>'produksjonsdata-Sm3'!J22/N22</f>
        <v>0.67274193548387085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2.0456766864374192</v>
      </c>
      <c r="N22">
        <f t="shared" si="1"/>
        <v>31</v>
      </c>
      <c r="R22" s="1"/>
    </row>
    <row r="23" spans="1:18" x14ac:dyDescent="0.35">
      <c r="A23">
        <v>2020</v>
      </c>
      <c r="B23" s="1">
        <v>43922</v>
      </c>
      <c r="C23" s="32">
        <f>'produksjonsdata-Sm3'!C23*6.29/'produksjonsdata-per dag'!$N23</f>
        <v>1.7508102989553014</v>
      </c>
      <c r="D23" s="32">
        <f>'produksjonsdata-Sm3'!D23*6.29/'produksjonsdata-per dag'!$N23</f>
        <v>1.7614096666666665</v>
      </c>
      <c r="E23" s="32">
        <f>'produksjonsdata-Sm3'!E23*6.29/'produksjonsdata-per dag'!$N23</f>
        <v>2.8305000000000004E-2</v>
      </c>
      <c r="F23" s="32">
        <f>'produksjonsdata-Sm3'!F23*6.29/'produksjonsdata-per dag'!$N23</f>
        <v>0.30233933333333335</v>
      </c>
      <c r="G23" s="32">
        <f>'produksjonsdata-Sm3'!G23*6.29/'produksjonsdata-per dag'!$N23</f>
        <v>2.0920540000000001</v>
      </c>
      <c r="H23" s="32">
        <f>'produksjonsdata-Sm3'!H23*1000/'produksjonsdata-per dag'!$N23</f>
        <v>312.32748687227598</v>
      </c>
      <c r="I23" s="32">
        <f>'produksjonsdata-Sm3'!I23*1000/'produksjonsdata-per dag'!$N23</f>
        <v>302.8</v>
      </c>
      <c r="J23" s="32">
        <f>'produksjonsdata-Sm3'!J23/N23</f>
        <v>0.63539999999999996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2.0635157718096346</v>
      </c>
      <c r="N23">
        <f t="shared" si="1"/>
        <v>30</v>
      </c>
      <c r="R23" s="21"/>
    </row>
    <row r="24" spans="1:18" x14ac:dyDescent="0.35">
      <c r="A24">
        <v>2020</v>
      </c>
      <c r="B24" s="1">
        <v>43952</v>
      </c>
      <c r="C24" s="32">
        <f>'produksjonsdata-Sm3'!C24*6.29/'produksjonsdata-per dag'!$N24</f>
        <v>1.723509894240904</v>
      </c>
      <c r="D24" s="32">
        <f>'produksjonsdata-Sm3'!D24*6.29/'produksjonsdata-per dag'!$N24</f>
        <v>1.7534896774193547</v>
      </c>
      <c r="E24" s="32">
        <f>'produksjonsdata-Sm3'!E24*6.29/'produksjonsdata-per dag'!$N24</f>
        <v>2.1507741935483871E-2</v>
      </c>
      <c r="F24" s="32">
        <f>'produksjonsdata-Sm3'!F24*6.29/'produksjonsdata-per dag'!$N24</f>
        <v>0.26133935483870968</v>
      </c>
      <c r="G24" s="32">
        <f>'produksjonsdata-Sm3'!G24*6.29/'produksjonsdata-per dag'!$N24</f>
        <v>2.0363367741935483</v>
      </c>
      <c r="H24" s="32">
        <f>'produksjonsdata-Sm3'!H24*1000/'produksjonsdata-per dag'!$N24</f>
        <v>290.54171629137568</v>
      </c>
      <c r="I24" s="32">
        <f>'produksjonsdata-Sm3'!I24*1000/'produksjonsdata-per dag'!$N24</f>
        <v>264.22580645161293</v>
      </c>
      <c r="J24" s="32">
        <f>'produksjonsdata-Sm3'!J24/N24</f>
        <v>0.58796774193548385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1.9955923702344522</v>
      </c>
      <c r="N24">
        <f t="shared" si="1"/>
        <v>31</v>
      </c>
      <c r="R24" s="21"/>
    </row>
    <row r="25" spans="1:18" x14ac:dyDescent="0.35">
      <c r="A25">
        <v>2020</v>
      </c>
      <c r="B25" s="1">
        <v>43983</v>
      </c>
      <c r="C25" s="32">
        <f>'produksjonsdata-Sm3'!C25*6.29/'produksjonsdata-per dag'!$N25</f>
        <v>1.6090000000000002</v>
      </c>
      <c r="D25" s="32">
        <f>'produksjonsdata-Sm3'!D25*6.29/'produksjonsdata-per dag'!$N25</f>
        <v>1.542937</v>
      </c>
      <c r="E25" s="32">
        <f>'produksjonsdata-Sm3'!E25*6.29/'produksjonsdata-per dag'!$N25</f>
        <v>1.6983000000000002E-2</v>
      </c>
      <c r="F25" s="32">
        <f>'produksjonsdata-Sm3'!F25*6.29/'produksjonsdata-per dag'!$N25</f>
        <v>0.29730733333333331</v>
      </c>
      <c r="G25" s="32">
        <f>'produksjonsdata-Sm3'!G25*6.29/'produksjonsdata-per dag'!$N25</f>
        <v>1.8572273333333336</v>
      </c>
      <c r="H25" s="32">
        <f>'produksjonsdata-Sm3'!H25*1000/'produksjonsdata-per dag'!$N25</f>
        <v>313.00290652186402</v>
      </c>
      <c r="I25" s="32">
        <f>'produksjonsdata-Sm3'!I25*1000/'produksjonsdata-per dag'!$N25</f>
        <v>279.66666666666669</v>
      </c>
      <c r="J25" s="32">
        <f>'produksjonsdata-Sm3'!J25/N25</f>
        <v>0.57493333333333341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1.9384240529956669</v>
      </c>
      <c r="N25">
        <f t="shared" si="1"/>
        <v>30</v>
      </c>
      <c r="R25" s="21"/>
    </row>
    <row r="26" spans="1:18" x14ac:dyDescent="0.35">
      <c r="A26">
        <v>2020</v>
      </c>
      <c r="B26" s="1">
        <v>44013</v>
      </c>
      <c r="C26" s="32">
        <f>'produksjonsdata-Sm3'!C26*6.29/'produksjonsdata-per dag'!$N26</f>
        <v>1.7250000000000003</v>
      </c>
      <c r="D26" s="32">
        <f>'produksjonsdata-Sm3'!D26*6.29/'produksjonsdata-per dag'!$N26</f>
        <v>1.7380690322580647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0.29623870967741939</v>
      </c>
      <c r="G26" s="32">
        <f>'produksjonsdata-Sm3'!G26*6.29/'produksjonsdata-per dag'!$N26</f>
        <v>2.0610909677419356</v>
      </c>
      <c r="H26" s="32">
        <f>'produksjonsdata-Sm3'!H26*1000/'produksjonsdata-per dag'!$N26</f>
        <v>310.12414916061681</v>
      </c>
      <c r="I26" s="32">
        <f>'produksjonsdata-Sm3'!I26*1000/'produksjonsdata-per dag'!$N26</f>
        <v>305.61290322580646</v>
      </c>
      <c r="J26" s="32">
        <f>'produksjonsdata-Sm3'!J26/N26</f>
        <v>0.63329032258064522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2.041835755180323</v>
      </c>
      <c r="N26">
        <f t="shared" si="1"/>
        <v>31</v>
      </c>
      <c r="R26" s="21"/>
    </row>
    <row r="27" spans="1:18" x14ac:dyDescent="0.35">
      <c r="A27">
        <v>2020</v>
      </c>
      <c r="B27" s="1">
        <v>44044</v>
      </c>
      <c r="C27" s="32">
        <f>'produksjonsdata-Sm3'!C27*6.29/'produksjonsdata-per dag'!$N27</f>
        <v>1.7250000000000003</v>
      </c>
      <c r="D27" s="32">
        <f>'produksjonsdata-Sm3'!D27*6.29/'produksjonsdata-per dag'!$N27</f>
        <v>1.722445483870968</v>
      </c>
      <c r="E27" s="32">
        <f>'produksjonsdata-Sm3'!E27*6.29/'produksjonsdata-per dag'!$N27</f>
        <v>2.6174516129032259E-2</v>
      </c>
      <c r="F27" s="32">
        <f>'produksjonsdata-Sm3'!F27*6.29/'produksjonsdata-per dag'!$N27</f>
        <v>0.27046999999999999</v>
      </c>
      <c r="G27" s="32">
        <f>'produksjonsdata-Sm3'!G27*6.29/'produksjonsdata-per dag'!$N27</f>
        <v>2.0190900000000003</v>
      </c>
      <c r="H27" s="32">
        <f>'produksjonsdata-Sm3'!H27*1000/'produksjonsdata-per dag'!$N27</f>
        <v>298.37696641969899</v>
      </c>
      <c r="I27" s="32">
        <f>'produksjonsdata-Sm3'!I27*1000/'produksjonsdata-per dag'!$N27</f>
        <v>286.77419354838707</v>
      </c>
      <c r="J27" s="32">
        <f>'produksjonsdata-Sm3'!J27/N27</f>
        <v>0.60777419354838713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2.0188596890364519</v>
      </c>
      <c r="N27">
        <f t="shared" si="1"/>
        <v>31</v>
      </c>
      <c r="R27" s="21"/>
    </row>
    <row r="28" spans="1:18" x14ac:dyDescent="0.35">
      <c r="A28">
        <v>2020</v>
      </c>
      <c r="B28" s="1">
        <v>44075</v>
      </c>
      <c r="C28" s="32">
        <f>'produksjonsdata-Sm3'!C28*6.29/'produksjonsdata-per dag'!$N28</f>
        <v>1.7250000000000001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308.55092483471526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2.0499483873513333</v>
      </c>
      <c r="N28">
        <f t="shared" si="1"/>
        <v>30</v>
      </c>
    </row>
    <row r="29" spans="1:18" x14ac:dyDescent="0.35">
      <c r="A29">
        <v>2020</v>
      </c>
      <c r="B29" s="1">
        <v>44105</v>
      </c>
      <c r="C29" s="32">
        <f>'produksjonsdata-Sm3'!C29*6.29/'produksjonsdata-per dag'!$N29</f>
        <v>1.7250000000000003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331.69124207368515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2.0632178752648391</v>
      </c>
      <c r="N29">
        <f t="shared" si="1"/>
        <v>31</v>
      </c>
    </row>
    <row r="30" spans="1:18" x14ac:dyDescent="0.35">
      <c r="A30">
        <v>2020</v>
      </c>
      <c r="B30" s="1">
        <v>44136</v>
      </c>
      <c r="C30" s="32">
        <f>'produksjonsdata-Sm3'!C30*6.29/'produksjonsdata-per dag'!$N30</f>
        <v>1.7250000000000001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336.65309606588386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2.0754347391790002</v>
      </c>
      <c r="N30">
        <f t="shared" si="1"/>
        <v>30</v>
      </c>
    </row>
    <row r="31" spans="1:18" x14ac:dyDescent="0.35">
      <c r="A31">
        <v>2020</v>
      </c>
      <c r="B31" s="1">
        <v>44166</v>
      </c>
      <c r="C31" s="32">
        <f>'produksjonsdata-Sm3'!C31*6.29/'produksjonsdata-per dag'!$N31</f>
        <v>1.7250000000000003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336.39446952095915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2.0828862430512904</v>
      </c>
      <c r="N31">
        <f t="shared" si="1"/>
        <v>31</v>
      </c>
    </row>
    <row r="32" spans="1:18" ht="15" customHeight="1" x14ac:dyDescent="0.35">
      <c r="A32" s="3"/>
      <c r="B32" s="33">
        <v>44197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2020-09-22T09:25:16Z</cp:lastPrinted>
  <dcterms:created xsi:type="dcterms:W3CDTF">2009-02-17T11:13:04Z</dcterms:created>
  <dcterms:modified xsi:type="dcterms:W3CDTF">2020-09-22T09:43:31Z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