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CD3C31E2-5E04-4CFB-B547-24BA31CB6B66}" xr6:coauthVersionLast="41" xr6:coauthVersionMax="45" xr10:uidLastSave="{00000000-0000-0000-0000-000000000000}"/>
  <bookViews>
    <workbookView xWindow="-110" yWindow="-110" windowWidth="25820" windowHeight="1402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9" i="20" l="1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<sst xmlns="http://schemas.openxmlformats.org/spreadsheetml/2006/main" count="197" uniqueCount="59">
  <si>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</si>
  <si>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</si>
  <si>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</si>
  <si>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</si>
  <si>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</si>
  <si>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</si>
  <si>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</si>
  <si>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</si>
  <si>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</si>
  <si>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</si>
  <si>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</si>
  <si>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</si>
  <si>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</si>
  <si>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</si>
  <si>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</si>
  <si>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</si>
  <si>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</si>
  <si>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</si>
  <si>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</si>
  <si>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</si>
  <si>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</si>
  <si>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</si>
  <si>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</si>
  <si>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</si>
  <si>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</si>
  <si>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</si>
  <si>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</si>
  <si>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</si>
  <si>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</si>
  <si>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</si>
  <si>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</si>
  <si>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</si>
  <si>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</si>
  <si>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</si>
  <si>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</si>
  <si>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</si>
  <si>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</si>
  <si>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</si>
  <si>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</si>
  <si>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</si>
  <si>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</si>
  <si>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</si>
  <si>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</si>
  <si>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</si>
  <si>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</si>
  <si>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</si>
  <si>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</si>
  <si>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</si>
  <si>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</si>
  <si>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</si>
  <si>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</si>
  <si>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</si>
  <si>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</si>
  <si>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</si>
  <si>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</si>
  <si>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</si>
  <si>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</si>
  <si>
    <t>Kvote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</si>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</sst>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1.4852786666666666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1.8105054838709678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1.4872806451612903</c:v>
                </c:pt>
                <c:pt idx="10">
                  <c:v>1.6850910000000001</c:v>
                </c:pt>
                <c:pt idx="11">
                  <c:v>1.7551129032258066</c:v>
                </c:pt>
                <c:pt idx="12">
                  <c:v>1.6540670967741933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1.4852786666666666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1.8105054838709678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1.4872806451612903</c:v>
                </c:pt>
                <c:pt idx="10">
                  <c:v>1.6850910000000001</c:v>
                </c:pt>
                <c:pt idx="11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1.4852786666666666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1.8105054838709678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1.7612000000000003E-2</c:v>
                </c:pt>
                <c:pt idx="9">
                  <c:v>1.359451612903226E-2</c:v>
                </c:pt>
                <c:pt idx="10">
                  <c:v>1.3418666666666667E-2</c:v>
                </c:pt>
                <c:pt idx="11">
                  <c:v>1.3391612903225807E-2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0.26816366666666663</c:v>
                </c:pt>
                <c:pt idx="9">
                  <c:v>0.24936806451612906</c:v>
                </c:pt>
                <c:pt idx="10">
                  <c:v>0.28556600000000004</c:v>
                </c:pt>
                <c:pt idx="11">
                  <c:v>0.31044193548387095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1.792244193548387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1.6540670967741933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1.4852786666666666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1.8105054838709678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1.7612000000000003E-2</c:v>
                </c:pt>
                <c:pt idx="9">
                  <c:v>1.359451612903226E-2</c:v>
                </c:pt>
                <c:pt idx="10">
                  <c:v>1.3418666666666667E-2</c:v>
                </c:pt>
                <c:pt idx="11">
                  <c:v>1.3391612903225807E-2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0.26816366666666663</c:v>
                </c:pt>
                <c:pt idx="9">
                  <c:v>0.24936806451612906</c:v>
                </c:pt>
                <c:pt idx="10">
                  <c:v>0.28556600000000004</c:v>
                </c:pt>
                <c:pt idx="11">
                  <c:v>0.31044193548387095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1.792244193548387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332.32258064516128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332.32258064516128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0.65254838709677421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0.55863333333333332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0.67164516129032248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0.64906451612903238</c:v>
                </c:pt>
                <c:pt idx="1">
                  <c:v>0.63914285714285712</c:v>
                </c:pt>
                <c:pt idx="2">
                  <c:v>0.63064516129032255</c:v>
                </c:pt>
                <c:pt idx="3">
                  <c:v>0.60986666666666667</c:v>
                </c:pt>
                <c:pt idx="4">
                  <c:v>0.56690322580645158</c:v>
                </c:pt>
                <c:pt idx="5">
                  <c:v>0.53346666666666664</c:v>
                </c:pt>
                <c:pt idx="6">
                  <c:v>0.58174193548387099</c:v>
                </c:pt>
                <c:pt idx="7">
                  <c:v>0.52838709677419349</c:v>
                </c:pt>
                <c:pt idx="8">
                  <c:v>0.44736666666666663</c:v>
                </c:pt>
                <c:pt idx="9">
                  <c:v>0.5849032258064516</c:v>
                </c:pt>
                <c:pt idx="10">
                  <c:v>0.6502</c:v>
                </c:pt>
                <c:pt idx="11">
                  <c:v>0.67670967741935484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0.9235</cdr:x>
      <cdr:y>0.3927</cdr:y>
    </cdr:from>
    <cdr:to>
      <cdr:x>0.96904</cdr:x>
      <cdr:y>0.60121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142424" y="2762371"/>
          <a:ext cx="1247538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0.9258</cdr:x>
      <cdr:y>0.35</cdr:y>
    </cdr:from>
    <cdr:to>
      <cdr:x>0.9664</cdr:x>
      <cdr:y>0.52047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254644" y="2415993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0.94011</cdr:x>
      <cdr:y>0.33579</cdr:y>
    </cdr:from>
    <cdr:to>
      <cdr:x>0.9841</cdr:x>
      <cdr:y>0.5291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334567" y="2383595"/>
          <a:ext cx="1156595" cy="407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0.92516</cdr:x>
      <cdr:y>0.3799</cdr:y>
    </cdr:from>
    <cdr:to>
      <cdr:x>0.96576</cdr:x>
      <cdr:y>0.58196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48565" y="2686763"/>
          <a:ext cx="120779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0.90261</cdr:x>
      <cdr:y>0.36584</cdr:y>
    </cdr:from>
    <cdr:to>
      <cdr:x>0.94936</cdr:x>
      <cdr:y>0.60705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876261" y="2693396"/>
          <a:ext cx="1443186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0.90039</cdr:x>
      <cdr:y>0.3388</cdr:y>
    </cdr:from>
    <cdr:to>
      <cdr:x>0.9456</cdr:x>
      <cdr:y>0.61107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755590" y="2631716"/>
          <a:ext cx="1629022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0.90109</cdr:x>
      <cdr:y>0.46264</cdr:y>
    </cdr:from>
    <cdr:to>
      <cdr:x>0.94361</cdr:x>
      <cdr:y>0.62165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8062785" y="3088851"/>
          <a:ext cx="963716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80" zoomScaleNormal="80" workbookViewId="0">
      <selection activeCell="C33" sqref="C33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4.36328125" bestFit="1" customWidth="1"/>
    <col min="13" max="13" width="14.54296875" customWidth="1"/>
    <col min="14" max="14" width="13.36328125" customWidth="1"/>
    <col min="15" max="15" width="6.9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2019</v>
      </c>
      <c r="B8" s="1">
        <v>43466</v>
      </c>
      <c r="C8" s="28">
        <v>7.2290000000000028</v>
      </c>
      <c r="D8" s="24">
        <v>7.2</v>
      </c>
      <c r="E8" s="24">
        <v>0.13100000000000001</v>
      </c>
      <c r="F8" s="24">
        <v>1.64</v>
      </c>
      <c r="G8" s="4">
        <f>SUM(D8:F8)</f>
        <v>8.9710000000000001</v>
      </c>
      <c r="H8" s="28">
        <v>11.077989491699993</v>
      </c>
      <c r="I8" s="24">
        <v>11.15</v>
      </c>
      <c r="J8" s="4">
        <f>SUM(G8+I8)</f>
        <v>20.121000000000002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5">
      <c r="A9">
        <v>2019</v>
      </c>
      <c r="B9" s="1">
        <v>43497</v>
      </c>
      <c r="C9" s="28">
        <v>6.4099999999999984</v>
      </c>
      <c r="D9" s="24">
        <v>6.1820000000000004</v>
      </c>
      <c r="E9" s="24">
        <v>0.13700000000000001</v>
      </c>
      <c r="F9" s="24">
        <v>1.4550000000000001</v>
      </c>
      <c r="G9" s="4">
        <f t="shared" ref="G9:G32" si="2">SUM(D9:F9)</f>
        <v>7.7740000000000009</v>
      </c>
      <c r="H9" s="28">
        <v>9.9437302619407255</v>
      </c>
      <c r="I9" s="24">
        <v>10.122</v>
      </c>
      <c r="J9" s="4">
        <f t="shared" ref="J9:J31" si="3">SUM(G9+I9)</f>
        <v>17.896000000000001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5">
      <c r="A11">
        <v>2019</v>
      </c>
      <c r="B11" s="1">
        <v>43556</v>
      </c>
      <c r="C11" s="28">
        <v>6.6231040081046508</v>
      </c>
      <c r="D11" s="24">
        <v>6.5289999999999999</v>
      </c>
      <c r="E11" s="24">
        <v>0.14399999999999999</v>
      </c>
      <c r="F11" s="24">
        <v>1.5269999999999999</v>
      </c>
      <c r="G11" s="4">
        <f t="shared" si="2"/>
        <v>8.1999999999999993</v>
      </c>
      <c r="H11" s="28">
        <v>9.9986257094645357</v>
      </c>
      <c r="I11" s="24">
        <v>10.096</v>
      </c>
      <c r="J11" s="4">
        <f t="shared" si="3"/>
        <v>18.295999999999999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5">
      <c r="A13">
        <v>2019</v>
      </c>
      <c r="B13" s="1">
        <v>43617</v>
      </c>
      <c r="C13" s="28">
        <v>5.6674597525596591</v>
      </c>
      <c r="D13" s="24">
        <v>5.0449999999999999</v>
      </c>
      <c r="E13" s="24">
        <v>0.14799999999999999</v>
      </c>
      <c r="F13" s="24">
        <v>1.4750000000000001</v>
      </c>
      <c r="G13" s="4">
        <f t="shared" si="2"/>
        <v>6.6679999999999993</v>
      </c>
      <c r="H13" s="28">
        <v>9.8672034009612073</v>
      </c>
      <c r="I13" s="24">
        <v>9.3360000000000003</v>
      </c>
      <c r="J13" s="4">
        <f t="shared" si="3"/>
        <v>16.003999999999998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5">
      <c r="A14">
        <v>2019</v>
      </c>
      <c r="B14" s="1">
        <v>43647</v>
      </c>
      <c r="C14" s="28">
        <v>6.9855159477880768</v>
      </c>
      <c r="D14" s="24">
        <v>6.7149999999999999</v>
      </c>
      <c r="E14" s="24">
        <v>0.13200000000000001</v>
      </c>
      <c r="F14" s="24">
        <v>1.609</v>
      </c>
      <c r="G14" s="4">
        <f t="shared" si="2"/>
        <v>8.4559999999999995</v>
      </c>
      <c r="H14" s="28">
        <v>10.158226859708654</v>
      </c>
      <c r="I14" s="24">
        <v>9.5779999999999994</v>
      </c>
      <c r="J14" s="4">
        <f t="shared" si="3"/>
        <v>18.033999999999999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5">
      <c r="A15">
        <v>2019</v>
      </c>
      <c r="B15" s="1">
        <v>43678</v>
      </c>
      <c r="C15" s="28">
        <v>6.941873077630996</v>
      </c>
      <c r="D15" s="20">
        <v>6.7370000000000001</v>
      </c>
      <c r="E15" s="20">
        <v>0.14299999999999999</v>
      </c>
      <c r="F15" s="20">
        <v>1.3169999999999999</v>
      </c>
      <c r="G15" s="4">
        <f t="shared" si="2"/>
        <v>8.1969999999999992</v>
      </c>
      <c r="H15" s="28">
        <v>9.1992703093322934</v>
      </c>
      <c r="I15" s="20">
        <v>8.1829999999999998</v>
      </c>
      <c r="J15" s="4">
        <f t="shared" si="3"/>
        <v>16.38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5">
      <c r="A16">
        <v>2019</v>
      </c>
      <c r="B16" s="1">
        <v>43709</v>
      </c>
      <c r="C16" s="28">
        <v>6.7782173668742178</v>
      </c>
      <c r="D16" s="20">
        <v>6.2539999999999996</v>
      </c>
      <c r="E16" s="20">
        <v>8.4000000000000005E-2</v>
      </c>
      <c r="F16" s="20">
        <v>1.157</v>
      </c>
      <c r="G16" s="4">
        <f t="shared" si="2"/>
        <v>7.4949999999999992</v>
      </c>
      <c r="H16" s="28">
        <v>8.8393851976626401</v>
      </c>
      <c r="I16" s="24">
        <v>5.9260000000000002</v>
      </c>
      <c r="J16" s="4">
        <f t="shared" si="3"/>
        <v>13.420999999999999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5">
      <c r="A17">
        <v>2019</v>
      </c>
      <c r="B17" s="1">
        <v>43739</v>
      </c>
      <c r="C17" s="28">
        <v>7.1641292999684776</v>
      </c>
      <c r="D17" s="20">
        <v>7.33</v>
      </c>
      <c r="E17" s="20">
        <v>0.14699999999999999</v>
      </c>
      <c r="F17" s="20">
        <v>1.3560000000000001</v>
      </c>
      <c r="G17" s="4">
        <f t="shared" si="2"/>
        <v>8.8330000000000002</v>
      </c>
      <c r="H17" s="28">
        <v>10.712382510273065</v>
      </c>
      <c r="I17" s="20">
        <v>9.2989999999999995</v>
      </c>
      <c r="J17" s="4">
        <f t="shared" si="3"/>
        <v>18.131999999999998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5">
      <c r="A18">
        <v>2019</v>
      </c>
      <c r="B18" s="1">
        <v>43770</v>
      </c>
      <c r="C18" s="28">
        <v>7.2066702771484836</v>
      </c>
      <c r="D18" s="24">
        <v>8.0370000000000008</v>
      </c>
      <c r="E18" s="24">
        <v>0.14199999999999999</v>
      </c>
      <c r="F18" s="24">
        <v>1.288</v>
      </c>
      <c r="G18" s="4">
        <f t="shared" si="2"/>
        <v>9.4670000000000005</v>
      </c>
      <c r="H18" s="28">
        <v>10.324887524335516</v>
      </c>
      <c r="I18" s="24">
        <v>10.039</v>
      </c>
      <c r="J18" s="4">
        <f t="shared" si="3"/>
        <v>19.506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5">
      <c r="A19">
        <v>2019</v>
      </c>
      <c r="B19" s="1">
        <v>43800</v>
      </c>
      <c r="C19" s="28">
        <v>7.6945427546501142</v>
      </c>
      <c r="D19" s="20">
        <v>8.65</v>
      </c>
      <c r="E19" s="20">
        <v>0.14699999999999999</v>
      </c>
      <c r="F19" s="20">
        <v>1.427</v>
      </c>
      <c r="G19" s="4">
        <f t="shared" si="2"/>
        <v>10.224</v>
      </c>
      <c r="H19" s="28">
        <v>10.639467050560954</v>
      </c>
      <c r="I19" s="20">
        <v>10.754</v>
      </c>
      <c r="J19" s="4">
        <f t="shared" si="3"/>
        <v>20.978000000000002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5">
      <c r="A20">
        <v>2020</v>
      </c>
      <c r="B20" s="1">
        <v>43831</v>
      </c>
      <c r="C20" s="28">
        <v>8.1498270000000002</v>
      </c>
      <c r="D20" s="24">
        <v>8.1519999999999992</v>
      </c>
      <c r="E20" s="24">
        <v>0.14499999999999999</v>
      </c>
      <c r="F20" s="24">
        <v>1.45</v>
      </c>
      <c r="G20" s="4">
        <f t="shared" si="2"/>
        <v>9.7469999999999981</v>
      </c>
      <c r="H20" s="28">
        <v>10.629834785801517</v>
      </c>
      <c r="I20" s="24">
        <v>10.481999999999999</v>
      </c>
      <c r="J20" s="4">
        <f t="shared" si="3"/>
        <v>20.228999999999999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35">
      <c r="A21">
        <v>2020</v>
      </c>
      <c r="B21" s="1">
        <v>43862</v>
      </c>
      <c r="C21" s="28">
        <v>8.117794</v>
      </c>
      <c r="D21" s="20">
        <v>8.1170000000000009</v>
      </c>
      <c r="E21" s="20">
        <v>0.13600000000000001</v>
      </c>
      <c r="F21" s="20">
        <v>1.4359999999999999</v>
      </c>
      <c r="G21" s="4">
        <f t="shared" si="2"/>
        <v>9.6890000000000001</v>
      </c>
      <c r="H21" s="28">
        <v>9.8940832177036704</v>
      </c>
      <c r="I21" s="20">
        <v>9.8810000000000002</v>
      </c>
      <c r="J21" s="4">
        <f t="shared" si="3"/>
        <v>19.57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35">
      <c r="A22">
        <v>2020</v>
      </c>
      <c r="B22" s="1">
        <v>43891</v>
      </c>
      <c r="C22" s="28">
        <v>8.4114439999999977</v>
      </c>
      <c r="D22" s="24">
        <v>8.4149999999999991</v>
      </c>
      <c r="E22" s="24">
        <v>0.13800000000000001</v>
      </c>
      <c r="F22" s="24">
        <v>1.587</v>
      </c>
      <c r="G22" s="26">
        <f t="shared" si="2"/>
        <v>10.139999999999999</v>
      </c>
      <c r="H22" s="28">
        <v>10.437550152803558</v>
      </c>
      <c r="I22" s="24">
        <v>10.715999999999999</v>
      </c>
      <c r="J22" s="4">
        <f t="shared" si="3"/>
        <v>20.855999999999998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35">
      <c r="A23">
        <v>2020</v>
      </c>
      <c r="B23" s="1">
        <v>43922</v>
      </c>
      <c r="C23" s="28">
        <v>8.3504465768933294</v>
      </c>
      <c r="D23" s="24">
        <v>8.4009999999999998</v>
      </c>
      <c r="E23" s="24">
        <v>0.13500000000000001</v>
      </c>
      <c r="F23" s="24">
        <v>1.4419999999999999</v>
      </c>
      <c r="G23" s="4">
        <f t="shared" si="2"/>
        <v>9.9779999999999998</v>
      </c>
      <c r="H23" s="28">
        <v>9.3698246061682795</v>
      </c>
      <c r="I23" s="24">
        <v>9.0850000000000009</v>
      </c>
      <c r="J23" s="4">
        <f t="shared" si="3"/>
        <v>19.063000000000002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35">
      <c r="A24">
        <v>2020</v>
      </c>
      <c r="B24" s="1">
        <v>43952</v>
      </c>
      <c r="C24" s="28">
        <v>8.4942459016642324</v>
      </c>
      <c r="D24" s="20">
        <v>8.6419999999999995</v>
      </c>
      <c r="E24" s="20">
        <v>0.106</v>
      </c>
      <c r="F24" s="20">
        <v>1.288</v>
      </c>
      <c r="G24" s="26">
        <f t="shared" si="2"/>
        <v>10.036</v>
      </c>
      <c r="H24" s="28">
        <v>9.0067932050326451</v>
      </c>
      <c r="I24" s="20">
        <v>8.1910000000000007</v>
      </c>
      <c r="J24" s="4">
        <f t="shared" si="3"/>
        <v>18.227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35">
      <c r="A25">
        <v>2020</v>
      </c>
      <c r="B25" s="1">
        <v>43983</v>
      </c>
      <c r="C25" s="28">
        <v>7.6740858505564393</v>
      </c>
      <c r="D25" s="20">
        <v>7.359</v>
      </c>
      <c r="E25" s="20">
        <v>8.1000000000000003E-2</v>
      </c>
      <c r="F25" s="20">
        <v>1.4179999999999999</v>
      </c>
      <c r="G25" s="4">
        <f t="shared" si="2"/>
        <v>8.8580000000000005</v>
      </c>
      <c r="H25" s="28">
        <v>9.3900871956559211</v>
      </c>
      <c r="I25" s="20">
        <v>8.39</v>
      </c>
      <c r="J25" s="4">
        <f t="shared" si="3"/>
        <v>17.248000000000001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35">
      <c r="A26">
        <v>2020</v>
      </c>
      <c r="B26" s="1">
        <v>44013</v>
      </c>
      <c r="C26" s="28">
        <v>8.5015898251192379</v>
      </c>
      <c r="D26" s="24">
        <v>8.5660000000000007</v>
      </c>
      <c r="E26" s="24">
        <v>0.13200000000000001</v>
      </c>
      <c r="F26" s="24">
        <v>1.46</v>
      </c>
      <c r="G26" s="26">
        <f t="shared" si="2"/>
        <v>10.158000000000001</v>
      </c>
      <c r="H26" s="28">
        <v>9.6138486239791217</v>
      </c>
      <c r="I26" s="24">
        <v>9.4740000000000002</v>
      </c>
      <c r="J26" s="4">
        <f t="shared" si="3"/>
        <v>19.632000000000001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35">
      <c r="A27">
        <v>2020</v>
      </c>
      <c r="B27" s="1">
        <v>44044</v>
      </c>
      <c r="C27" s="28">
        <v>8.5015898251192379</v>
      </c>
      <c r="D27" s="24">
        <v>8.5009999999999994</v>
      </c>
      <c r="E27" s="24">
        <v>0.129</v>
      </c>
      <c r="F27" s="24">
        <v>1.333</v>
      </c>
      <c r="G27" s="25">
        <f t="shared" si="2"/>
        <v>9.9629999999999992</v>
      </c>
      <c r="H27" s="28">
        <v>9.2496859590106695</v>
      </c>
      <c r="I27" s="24">
        <v>8.8879999999999999</v>
      </c>
      <c r="J27" s="4">
        <f t="shared" si="3"/>
        <v>18.850999999999999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35">
      <c r="A28">
        <v>2020</v>
      </c>
      <c r="B28" s="1">
        <v>44075</v>
      </c>
      <c r="C28" s="28">
        <v>8.2273449920508739</v>
      </c>
      <c r="D28" s="20">
        <v>7.0839999999999996</v>
      </c>
      <c r="E28" s="20">
        <v>8.4000000000000005E-2</v>
      </c>
      <c r="F28" s="20">
        <v>1.2789999999999999</v>
      </c>
      <c r="G28" s="25">
        <f t="shared" si="2"/>
        <v>8.4469999999999992</v>
      </c>
      <c r="H28" s="28">
        <v>9.256527745041458</v>
      </c>
      <c r="I28" s="20">
        <v>8.3119999999999994</v>
      </c>
      <c r="J28" s="4">
        <f t="shared" si="3"/>
        <v>16.759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35">
      <c r="A29">
        <v>2020</v>
      </c>
      <c r="B29" s="1">
        <v>44105</v>
      </c>
      <c r="C29" s="28">
        <v>8.5015898251192379</v>
      </c>
      <c r="D29" s="20">
        <v>7.96</v>
      </c>
      <c r="E29" s="20">
        <v>6.7000000000000004E-2</v>
      </c>
      <c r="F29" s="20">
        <v>1.2290000000000001</v>
      </c>
      <c r="G29" s="4">
        <f t="shared" si="2"/>
        <v>9.2560000000000002</v>
      </c>
      <c r="H29" s="28">
        <v>10.28242850428424</v>
      </c>
      <c r="I29" s="20">
        <v>8.9700000000000006</v>
      </c>
      <c r="J29" s="4">
        <f t="shared" si="3"/>
        <v>18.225999999999999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35">
      <c r="A30">
        <v>2020</v>
      </c>
      <c r="B30" s="1">
        <v>44136</v>
      </c>
      <c r="C30" s="28">
        <v>8.2273449920508739</v>
      </c>
      <c r="D30" s="24">
        <v>8.26</v>
      </c>
      <c r="E30" s="24">
        <v>6.4000000000000001E-2</v>
      </c>
      <c r="F30" s="24">
        <v>1.3620000000000001</v>
      </c>
      <c r="G30" s="25">
        <f t="shared" si="2"/>
        <v>9.6859999999999999</v>
      </c>
      <c r="H30" s="28">
        <v>10.099592881976516</v>
      </c>
      <c r="I30" s="24">
        <v>9.6150000000000002</v>
      </c>
      <c r="J30" s="4">
        <f t="shared" si="3"/>
        <v>19.301000000000002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35">
      <c r="A31">
        <v>2020</v>
      </c>
      <c r="B31" s="1">
        <v>44166</v>
      </c>
      <c r="C31" s="28">
        <v>8.5015898251192379</v>
      </c>
      <c r="D31" s="29">
        <v>8.923</v>
      </c>
      <c r="E31" s="29">
        <v>6.6000000000000003E-2</v>
      </c>
      <c r="F31" s="29">
        <v>1.53</v>
      </c>
      <c r="G31" s="4">
        <f t="shared" si="2"/>
        <v>10.519</v>
      </c>
      <c r="H31" s="28">
        <v>10.428228555149733</v>
      </c>
      <c r="I31" s="29">
        <v>10.302</v>
      </c>
      <c r="J31" s="4">
        <f t="shared" si="3"/>
        <v>20.820999999999998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3" zoomScale="80" zoomScaleNormal="80" workbookViewId="0">
      <selection activeCell="G31" sqref="G31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5.36328125" customWidth="1"/>
    <col min="11" max="11" width="12.6328125" customWidth="1"/>
    <col min="13" max="13" width="14.54296875" customWidth="1"/>
    <col min="14" max="14" width="10.6328125" bestFit="1" customWidth="1"/>
  </cols>
  <sheetData>
    <row r="2" spans="1:14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1.4609032258064518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1.8202448387096775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0.64906451612903238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1.3887421428571429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1.7463735714285717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0.63914285714285712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1.3689136666666668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1.7192666666666665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0.60986666666666667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1.0577683333333332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1.3980573333333333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0.53346666666666664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1.3624951612903227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1.7157496774193548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0.58174193548387099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1.3669590322580647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0.26722354838709678</v>
      </c>
      <c r="G15" s="32">
        <f>'produksjonsdata-Sm3'!G15*6.29/'produksjonsdata-per dag'!$N15</f>
        <v>1.6631977419354838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263.96774193548384</v>
      </c>
      <c r="J15" s="32">
        <f>'produksjonsdata-Sm3'!J15/N15</f>
        <v>0.52838709677419349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1.3112553333333332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1.5714516666666667</v>
      </c>
      <c r="H16" s="32">
        <f>'produksjonsdata-Sm3'!H16*1000/'produksjonsdata-per dag'!$N16</f>
        <v>294.64617325542133</v>
      </c>
      <c r="I16" s="32">
        <f>'produksjonsdata-Sm3'!I16*1000/'produksjonsdata-per dag'!$N16</f>
        <v>197.53333333333333</v>
      </c>
      <c r="J16" s="32">
        <f>'produksjonsdata-Sm3'!J16/N16</f>
        <v>0.44736666666666663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1.4872806451612903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0.27513677419354843</v>
      </c>
      <c r="G17" s="32">
        <f>'produksjonsdata-Sm3'!G17*6.29/'produksjonsdata-per dag'!$N17</f>
        <v>1.792244193548387</v>
      </c>
      <c r="H17" s="32">
        <f>'produksjonsdata-Sm3'!H17*1000/'produksjonsdata-per dag'!$N17</f>
        <v>345.56072613784079</v>
      </c>
      <c r="I17" s="32">
        <f>'produksjonsdata-Sm3'!I17*1000/'produksjonsdata-per dag'!$N17</f>
        <v>299.96774193548384</v>
      </c>
      <c r="J17" s="32">
        <f>'produksjonsdata-Sm3'!J17/N17</f>
        <v>0.5849032258064516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1.6850910000000001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0.27005066666666672</v>
      </c>
      <c r="G18" s="32">
        <f>'produksjonsdata-Sm3'!G18*6.29/'produksjonsdata-per dag'!$N18</f>
        <v>1.9849143333333334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0.6502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1.7551129032258066</v>
      </c>
      <c r="E19" s="32">
        <f>'produksjonsdata-Sm3'!E19*6.29/'produksjonsdata-per dag'!$N19</f>
        <v>2.9826774193548386E-2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2.0744825806451614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346.90322580645159</v>
      </c>
      <c r="J19" s="32">
        <f>'produksjonsdata-Sm3'!J19/N19</f>
        <v>0.67670967741935484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1.6540670967741933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0.29420967741935483</v>
      </c>
      <c r="G20" s="32">
        <f>'produksjonsdata-Sm3'!G20*6.29/'produksjonsdata-per dag'!$N20</f>
        <v>1.9776977419354835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0.65254838709677421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3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1.7605493103448278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0.31146344827586203</v>
      </c>
      <c r="G21" s="32">
        <f>'produksjonsdata-Sm3'!G21*6.29/'produksjonsdata-per dag'!$N21</f>
        <v>2.1015106896551723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0.67482758620689653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3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1.7074306451612902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2.0574387096774189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0.67277419354838708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3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1.7614096666666665</v>
      </c>
      <c r="E23" s="32">
        <f>'produksjonsdata-Sm3'!E23*6.29/'produksjonsdata-per dag'!$N23</f>
        <v>2.8305000000000004E-2</v>
      </c>
      <c r="F23" s="32">
        <f>'produksjonsdata-Sm3'!F23*6.29/'produksjonsdata-per dag'!$N23</f>
        <v>0.30233933333333335</v>
      </c>
      <c r="G23" s="32">
        <f>'produksjonsdata-Sm3'!G23*6.29/'produksjonsdata-per dag'!$N23</f>
        <v>2.0920540000000001</v>
      </c>
      <c r="H23" s="32">
        <f>'produksjonsdata-Sm3'!H23*1000/'produksjonsdata-per dag'!$N23</f>
        <v>312.32748687227598</v>
      </c>
      <c r="I23" s="32">
        <f>'produksjonsdata-Sm3'!I23*1000/'produksjonsdata-per dag'!$N23</f>
        <v>302.83333333333331</v>
      </c>
      <c r="J23" s="32">
        <f>'produksjonsdata-Sm3'!J23/N23</f>
        <v>0.63543333333333341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3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1.7534896774193547</v>
      </c>
      <c r="E24" s="32">
        <f>'produksjonsdata-Sm3'!E24*6.29/'produksjonsdata-per dag'!$N24</f>
        <v>2.1507741935483871E-2</v>
      </c>
      <c r="F24" s="32">
        <f>'produksjonsdata-Sm3'!F24*6.29/'produksjonsdata-per dag'!$N24</f>
        <v>0.26133935483870968</v>
      </c>
      <c r="G24" s="32">
        <f>'produksjonsdata-Sm3'!G24*6.29/'produksjonsdata-per dag'!$N24</f>
        <v>2.0363367741935483</v>
      </c>
      <c r="H24" s="32">
        <f>'produksjonsdata-Sm3'!H24*1000/'produksjonsdata-per dag'!$N24</f>
        <v>290.54171629137568</v>
      </c>
      <c r="I24" s="32">
        <f>'produksjonsdata-Sm3'!I24*1000/'produksjonsdata-per dag'!$N24</f>
        <v>264.22580645161293</v>
      </c>
      <c r="J24" s="32">
        <f>'produksjonsdata-Sm3'!J24/N24</f>
        <v>0.58796774193548385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3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1.542937</v>
      </c>
      <c r="E25" s="32">
        <f>'produksjonsdata-Sm3'!E25*6.29/'produksjonsdata-per dag'!$N25</f>
        <v>1.6983000000000002E-2</v>
      </c>
      <c r="F25" s="32">
        <f>'produksjonsdata-Sm3'!F25*6.29/'produksjonsdata-per dag'!$N25</f>
        <v>0.29730733333333331</v>
      </c>
      <c r="G25" s="32">
        <f>'produksjonsdata-Sm3'!G25*6.29/'produksjonsdata-per dag'!$N25</f>
        <v>1.8572273333333336</v>
      </c>
      <c r="H25" s="32">
        <f>'produksjonsdata-Sm3'!H25*1000/'produksjonsdata-per dag'!$N25</f>
        <v>313.00290652186402</v>
      </c>
      <c r="I25" s="32">
        <f>'produksjonsdata-Sm3'!I25*1000/'produksjonsdata-per dag'!$N25</f>
        <v>279.66666666666669</v>
      </c>
      <c r="J25" s="32">
        <f>'produksjonsdata-Sm3'!J25/N25</f>
        <v>0.57493333333333341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3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1.7380690322580647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0.29623870967741939</v>
      </c>
      <c r="G26" s="32">
        <f>'produksjonsdata-Sm3'!G26*6.29/'produksjonsdata-per dag'!$N26</f>
        <v>2.0610909677419356</v>
      </c>
      <c r="H26" s="32">
        <f>'produksjonsdata-Sm3'!H26*1000/'produksjonsdata-per dag'!$N26</f>
        <v>310.12414916061681</v>
      </c>
      <c r="I26" s="32">
        <f>'produksjonsdata-Sm3'!I26*1000/'produksjonsdata-per dag'!$N26</f>
        <v>305.61290322580646</v>
      </c>
      <c r="J26" s="32">
        <f>'produksjonsdata-Sm3'!J26/N26</f>
        <v>0.63329032258064522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3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1.7248803225806451</v>
      </c>
      <c r="E27" s="32">
        <f>'produksjonsdata-Sm3'!E27*6.29/'produksjonsdata-per dag'!$N27</f>
        <v>2.6174516129032259E-2</v>
      </c>
      <c r="F27" s="32">
        <f>'produksjonsdata-Sm3'!F27*6.29/'produksjonsdata-per dag'!$N27</f>
        <v>0.27046999999999999</v>
      </c>
      <c r="G27" s="32">
        <f>'produksjonsdata-Sm3'!G27*6.29/'produksjonsdata-per dag'!$N27</f>
        <v>2.0215248387096771</v>
      </c>
      <c r="H27" s="32">
        <f>'produksjonsdata-Sm3'!H27*1000/'produksjonsdata-per dag'!$N27</f>
        <v>298.37696641969899</v>
      </c>
      <c r="I27" s="32">
        <f>'produksjonsdata-Sm3'!I27*1000/'produksjonsdata-per dag'!$N27</f>
        <v>286.70967741935482</v>
      </c>
      <c r="J27" s="32">
        <f>'produksjonsdata-Sm3'!J27/N27</f>
        <v>0.60809677419354835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3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1.4852786666666666</v>
      </c>
      <c r="E28" s="32">
        <f>'produksjonsdata-Sm3'!E28*6.29/'produksjonsdata-per dag'!$N28</f>
        <v>1.7612000000000003E-2</v>
      </c>
      <c r="F28" s="32">
        <f>'produksjonsdata-Sm3'!F28*6.29/'produksjonsdata-per dag'!$N28</f>
        <v>0.26816366666666663</v>
      </c>
      <c r="G28" s="32">
        <f>'produksjonsdata-Sm3'!G28*6.29/'produksjonsdata-per dag'!$N28</f>
        <v>1.7710543333333331</v>
      </c>
      <c r="H28" s="32">
        <f>'produksjonsdata-Sm3'!H28*1000/'produksjonsdata-per dag'!$N28</f>
        <v>308.55092483471526</v>
      </c>
      <c r="I28" s="32">
        <f>'produksjonsdata-Sm3'!I28*1000/'produksjonsdata-per dag'!$N28</f>
        <v>277.06666666666666</v>
      </c>
      <c r="J28" s="32">
        <f>'produksjonsdata-Sm3'!J28/N28</f>
        <v>0.55863333333333332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3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1.6151096774193547</v>
      </c>
      <c r="E29" s="32">
        <f>'produksjonsdata-Sm3'!E29*6.29/'produksjonsdata-per dag'!$N29</f>
        <v>1.359451612903226E-2</v>
      </c>
      <c r="F29" s="32">
        <f>'produksjonsdata-Sm3'!F29*6.29/'produksjonsdata-per dag'!$N29</f>
        <v>0.24936806451612906</v>
      </c>
      <c r="G29" s="32">
        <f>'produksjonsdata-Sm3'!G29*6.29/'produksjonsdata-per dag'!$N29</f>
        <v>1.8780722580645162</v>
      </c>
      <c r="H29" s="32">
        <f>'produksjonsdata-Sm3'!H29*1000/'produksjonsdata-per dag'!$N29</f>
        <v>331.69124207368515</v>
      </c>
      <c r="I29" s="32">
        <f>'produksjonsdata-Sm3'!I29*1000/'produksjonsdata-per dag'!$N29</f>
        <v>289.35483870967744</v>
      </c>
      <c r="J29" s="32">
        <f>'produksjonsdata-Sm3'!J29/N29</f>
        <v>0.58793548387096772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3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1.7318466666666665</v>
      </c>
      <c r="E30" s="32">
        <f>'produksjonsdata-Sm3'!E30*6.29/'produksjonsdata-per dag'!$N30</f>
        <v>1.3418666666666667E-2</v>
      </c>
      <c r="F30" s="32">
        <f>'produksjonsdata-Sm3'!F30*6.29/'produksjonsdata-per dag'!$N30</f>
        <v>0.28556600000000004</v>
      </c>
      <c r="G30" s="32">
        <f>'produksjonsdata-Sm3'!G30*6.29/'produksjonsdata-per dag'!$N30</f>
        <v>2.0308313333333334</v>
      </c>
      <c r="H30" s="32">
        <f>'produksjonsdata-Sm3'!H30*1000/'produksjonsdata-per dag'!$N30</f>
        <v>336.65309606588386</v>
      </c>
      <c r="I30" s="32">
        <f>'produksjonsdata-Sm3'!I30*1000/'produksjonsdata-per dag'!$N30</f>
        <v>320.5</v>
      </c>
      <c r="J30" s="32">
        <f>'produksjonsdata-Sm3'!J30/N30</f>
        <v>0.64336666666666675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3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1.8105054838709678</v>
      </c>
      <c r="E31" s="32">
        <f>'produksjonsdata-Sm3'!E31*6.29/'produksjonsdata-per dag'!$N31</f>
        <v>1.3391612903225807E-2</v>
      </c>
      <c r="F31" s="32">
        <f>'produksjonsdata-Sm3'!F31*6.29/'produksjonsdata-per dag'!$N31</f>
        <v>0.31044193548387095</v>
      </c>
      <c r="G31" s="32">
        <f>'produksjonsdata-Sm3'!G31*6.29/'produksjonsdata-per dag'!$N31</f>
        <v>2.1343390322580649</v>
      </c>
      <c r="H31" s="32">
        <f>'produksjonsdata-Sm3'!H31*1000/'produksjonsdata-per dag'!$N31</f>
        <v>336.39446952095915</v>
      </c>
      <c r="I31" s="32">
        <f>'produksjonsdata-Sm3'!I31*1000/'produksjonsdata-per dag'!$N31</f>
        <v>332.32258064516128</v>
      </c>
      <c r="J31" s="32">
        <f>'produksjonsdata-Sm3'!J31/N31</f>
        <v>0.67164516129032248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35">
      <c r="A32" s="3"/>
      <c r="B32" s="33">
        <v>44197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2021-01-18T08:16:04Z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