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E2A9F469-E70A-48F0-BA0E-68C8630C2956}" xr6:coauthVersionLast="41" xr6:coauthVersionMax="45" xr10:uidLastSave="{00000000-0000-0000-0000-000000000000}"/>
  <bookViews>
    <workbookView xWindow="13030" yWindow="1120" windowWidth="12310" windowHeight="12850" tabRatio="894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O31" i="20" s="1"/>
  <c r="I31" i="20"/>
  <c r="H30" i="20"/>
  <c r="O30" i="20" s="1"/>
  <c r="H29" i="20"/>
  <c r="O29" i="20" s="1"/>
  <c r="I29" i="20"/>
  <c r="I28" i="20"/>
  <c r="H28" i="20"/>
  <c r="O28" i="20" s="1"/>
  <c r="H27" i="20"/>
  <c r="O27" i="20" s="1"/>
  <c r="I27" i="20"/>
  <c r="I26" i="20"/>
  <c r="H26" i="20"/>
  <c r="O26" i="20" s="1"/>
  <c r="I25" i="20"/>
  <c r="H25" i="20"/>
  <c r="H24" i="20"/>
  <c r="O24" i="20" s="1"/>
  <c r="H23" i="20"/>
  <c r="O23" i="20" s="1"/>
  <c r="I23" i="20"/>
  <c r="I22" i="20"/>
  <c r="H22" i="20"/>
  <c r="O22" i="20" s="1"/>
  <c r="H19" i="20"/>
  <c r="O19" i="20" s="1"/>
  <c r="H18" i="20"/>
  <c r="O18" i="20" s="1"/>
  <c r="I19" i="20"/>
  <c r="I18" i="20"/>
  <c r="I17" i="20"/>
  <c r="H17" i="20"/>
  <c r="O17" i="20" s="1"/>
  <c r="H16" i="20"/>
  <c r="O16" i="20" s="1"/>
  <c r="H15" i="20"/>
  <c r="H14" i="20"/>
  <c r="O14" i="20" s="1"/>
  <c r="H13" i="20"/>
  <c r="O13" i="20" s="1"/>
  <c r="I14" i="20"/>
  <c r="I13" i="20"/>
  <c r="I12" i="20"/>
  <c r="H12" i="20"/>
  <c r="O12" i="20" s="1"/>
  <c r="H11" i="20"/>
  <c r="O11" i="20" s="1"/>
  <c r="I10" i="20"/>
  <c r="H10" i="20"/>
  <c r="O10" i="20" s="1"/>
  <c r="I9" i="20"/>
  <c r="H9" i="20"/>
  <c r="O9" i="20" s="1"/>
  <c r="I8" i="20"/>
  <c r="H8" i="20"/>
  <c r="O8" i="20" s="1"/>
  <c r="I20" i="20"/>
  <c r="H20" i="20"/>
  <c r="O20" i="20" s="1"/>
  <c r="I21" i="20"/>
  <c r="J31" i="2"/>
  <c r="J31" i="20" s="1"/>
  <c r="J30" i="2"/>
  <c r="J30" i="20" s="1"/>
  <c r="J26" i="2"/>
  <c r="J26" i="20" s="1"/>
  <c r="O25" i="20" l="1"/>
  <c r="O21" i="20"/>
  <c r="O15" i="20"/>
  <c r="M9" i="20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<sst xmlns="http://schemas.openxmlformats.org/spreadsheetml/2006/main" count="197" uniqueCount="59">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</sst>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8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176013189286E-2"/>
          <c:y val="0.13711679425636597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1.7247180000000002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1.8023893548387095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9.2640141835676482E-2"/>
          <c:y val="0.1456011763779745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1.7247180000000002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1.7247180000000002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1.2233644193548388E-2</c:v>
                </c:pt>
                <c:pt idx="3">
                  <c:v>1.2660512000000001E-2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0.27026033333333327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1.7247180000000002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1.2233644193548388E-2</c:v>
                </c:pt>
                <c:pt idx="3">
                  <c:v>1.2660512000000001E-2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0.27026033333333327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318.09677419354841</c:v>
                </c:pt>
                <c:pt idx="3">
                  <c:v>307.56666666666666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318.09677419354841</c:v>
                </c:pt>
                <c:pt idx="3">
                  <c:v>307.56666666666666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0.65075138709677427</c:v>
                </c:pt>
                <c:pt idx="3">
                  <c:v>0.6267461333333334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0.30355</cdr:x>
      <cdr:y>0.43751</cdr:y>
    </cdr:from>
    <cdr:to>
      <cdr:x>0.34909</cdr:x>
      <cdr:y>0.64602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399237" y="3030530"/>
          <a:ext cx="1247539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0.33555</cdr:x>
      <cdr:y>0.42075</cdr:y>
    </cdr:from>
    <cdr:to>
      <cdr:x>0.37615</cdr:x>
      <cdr:y>0.59122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86621" y="2839327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0.35063</cdr:x>
      <cdr:y>0.42541</cdr:y>
    </cdr:from>
    <cdr:to>
      <cdr:x>0.39462</cdr:x>
      <cdr:y>0.61872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873664" y="2919836"/>
          <a:ext cx="1156596" cy="407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0.34353</cdr:x>
      <cdr:y>0.38955</cdr:y>
    </cdr:from>
    <cdr:to>
      <cdr:x>0.38413</cdr:x>
      <cdr:y>0.59161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64193" y="2744476"/>
          <a:ext cx="120779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0.32055</cdr:x>
      <cdr:y>0.33872</cdr:y>
    </cdr:from>
    <cdr:to>
      <cdr:x>0.3673</cdr:x>
      <cdr:y>0.57993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471790" y="2531153"/>
          <a:ext cx="1443187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0.32669</cdr:x>
      <cdr:y>0.34234</cdr:y>
    </cdr:from>
    <cdr:to>
      <cdr:x>0.3719</cdr:x>
      <cdr:y>0.61461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428722" y="2652862"/>
          <a:ext cx="1629021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0.29027</cdr:x>
      <cdr:y>0.4312</cdr:y>
    </cdr:from>
    <cdr:to>
      <cdr:x>0.33279</cdr:x>
      <cdr:y>0.59021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404105" y="2898295"/>
          <a:ext cx="963715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zoomScale="80" zoomScaleNormal="80" workbookViewId="0">
      <selection activeCell="I11" sqref="I1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40" t="s">
        <v>15</v>
      </c>
      <c r="D2" s="40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9" t="s">
        <v>11</v>
      </c>
      <c r="D5" s="39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8.5660000000000007</v>
      </c>
      <c r="E14" s="24">
        <v>0.13200000000000001</v>
      </c>
      <c r="F14" s="24">
        <v>1.46</v>
      </c>
      <c r="G14" s="4">
        <f t="shared" si="2"/>
        <v>10.158000000000001</v>
      </c>
      <c r="H14" s="28">
        <v>9.6138486239791217</v>
      </c>
      <c r="I14" s="24">
        <v>9.4740000000000002</v>
      </c>
      <c r="J14" s="4">
        <f t="shared" si="3"/>
        <v>19.632000000000001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4">
        <v>8.8829999999999991</v>
      </c>
      <c r="E20" s="24">
        <v>6.2E-2</v>
      </c>
      <c r="F20" s="24">
        <v>1.512</v>
      </c>
      <c r="G20" s="4">
        <f t="shared" si="2"/>
        <v>10.456999999999999</v>
      </c>
      <c r="H20" s="28">
        <v>9.9770539729733212</v>
      </c>
      <c r="I20" s="24">
        <v>10.237</v>
      </c>
      <c r="J20" s="4">
        <f t="shared" si="3"/>
        <v>20.693999999999999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38">
        <v>7.9749999999999996</v>
      </c>
      <c r="E21" s="38">
        <v>5.8999999999999997E-2</v>
      </c>
      <c r="F21" s="38">
        <v>1.329</v>
      </c>
      <c r="G21" s="4">
        <f t="shared" si="2"/>
        <v>9.3629999999999995</v>
      </c>
      <c r="H21" s="28">
        <v>8.9926961764437117</v>
      </c>
      <c r="I21" s="38">
        <v>8.9920000000000009</v>
      </c>
      <c r="J21" s="4">
        <f t="shared" si="3"/>
        <v>18.355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0">
        <v>8.75</v>
      </c>
      <c r="E22" s="20">
        <v>6.0292999999999999E-2</v>
      </c>
      <c r="F22" s="20">
        <v>1.502</v>
      </c>
      <c r="G22" s="26">
        <f t="shared" si="2"/>
        <v>10.312293</v>
      </c>
      <c r="H22" s="28">
        <v>9.8812925982143494</v>
      </c>
      <c r="I22" s="20">
        <v>9.8610000000000007</v>
      </c>
      <c r="J22" s="4">
        <f t="shared" si="3"/>
        <v>20.173293000000001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9">
        <v>8.2260000000000009</v>
      </c>
      <c r="E23" s="29">
        <v>6.0384E-2</v>
      </c>
      <c r="F23" s="29">
        <v>1.2889999999999999</v>
      </c>
      <c r="G23" s="4">
        <f t="shared" si="2"/>
        <v>9.5753840000000014</v>
      </c>
      <c r="H23" s="28">
        <v>8.2716033054237279</v>
      </c>
      <c r="I23" s="29">
        <v>9.2270000000000003</v>
      </c>
      <c r="J23" s="4">
        <f t="shared" si="3"/>
        <v>18.802384000000004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9"/>
      <c r="E24" s="29"/>
      <c r="F24" s="29"/>
      <c r="G24" s="26">
        <f t="shared" si="2"/>
        <v>0</v>
      </c>
      <c r="H24" s="28">
        <v>8.4884148899606764</v>
      </c>
      <c r="I24" s="29"/>
      <c r="J24" s="4">
        <f t="shared" si="3"/>
        <v>0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9"/>
      <c r="E25" s="29"/>
      <c r="F25" s="29"/>
      <c r="G25" s="4">
        <f t="shared" si="2"/>
        <v>0</v>
      </c>
      <c r="H25" s="28">
        <v>8.5524970409120868</v>
      </c>
      <c r="I25" s="29"/>
      <c r="J25" s="4">
        <f t="shared" si="3"/>
        <v>0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9"/>
      <c r="E26" s="29"/>
      <c r="F26" s="29"/>
      <c r="G26" s="26">
        <f t="shared" si="2"/>
        <v>0</v>
      </c>
      <c r="H26" s="28">
        <v>9.8061104850577383</v>
      </c>
      <c r="I26" s="29"/>
      <c r="J26" s="4">
        <f t="shared" si="3"/>
        <v>0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9"/>
      <c r="E27" s="29"/>
      <c r="F27" s="29"/>
      <c r="G27" s="25">
        <f t="shared" si="2"/>
        <v>0</v>
      </c>
      <c r="H27" s="28">
        <v>9.6893022106347182</v>
      </c>
      <c r="I27" s="29"/>
      <c r="J27" s="4">
        <f t="shared" si="3"/>
        <v>0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9"/>
      <c r="E28" s="29"/>
      <c r="F28" s="29"/>
      <c r="G28" s="25">
        <f t="shared" si="2"/>
        <v>0</v>
      </c>
      <c r="H28" s="28">
        <v>8.6379183341364563</v>
      </c>
      <c r="I28" s="29"/>
      <c r="J28" s="4">
        <f t="shared" si="3"/>
        <v>0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9"/>
      <c r="E29" s="29"/>
      <c r="F29" s="29"/>
      <c r="G29" s="4">
        <f t="shared" si="2"/>
        <v>0</v>
      </c>
      <c r="H29" s="28">
        <v>10.269816318734653</v>
      </c>
      <c r="I29" s="29"/>
      <c r="J29" s="4">
        <f t="shared" si="3"/>
        <v>0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9"/>
      <c r="E30" s="29"/>
      <c r="F30" s="29"/>
      <c r="G30" s="25">
        <f t="shared" si="2"/>
        <v>0</v>
      </c>
      <c r="H30" s="28">
        <v>9.9218889791883402</v>
      </c>
      <c r="I30" s="29"/>
      <c r="J30" s="4">
        <f t="shared" si="3"/>
        <v>0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9"/>
      <c r="E31" s="29"/>
      <c r="F31" s="29"/>
      <c r="G31" s="4">
        <f t="shared" si="2"/>
        <v>0</v>
      </c>
      <c r="H31" s="28">
        <v>10.361352518739492</v>
      </c>
      <c r="I31" s="29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9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9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topLeftCell="A7" zoomScale="80" zoomScaleNormal="80" workbookViewId="0">
      <selection activeCell="C44" sqref="C44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40" t="s">
        <v>15</v>
      </c>
      <c r="D2" s="40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5" x14ac:dyDescent="0.35">
      <c r="A5" s="30"/>
      <c r="B5" s="30"/>
      <c r="C5" s="39" t="s">
        <v>11</v>
      </c>
      <c r="D5" s="39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34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1.7380690322580647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2.0610909677419356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305.61290322580646</v>
      </c>
      <c r="J14" s="32">
        <f>'produksjonsdata-Sm3'!J14/N14</f>
        <v>0.63329032258064522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1.8023893548387095</v>
      </c>
      <c r="E20" s="32">
        <f>'produksjonsdata-Sm3'!E20*6.29/'produksjonsdata-per dag'!$N20</f>
        <v>1.2579999999999999E-2</v>
      </c>
      <c r="F20" s="32">
        <f>'produksjonsdata-Sm3'!F20*6.29/'produksjonsdata-per dag'!$N20</f>
        <v>0.30678967741935481</v>
      </c>
      <c r="G20" s="32">
        <f>'produksjonsdata-Sm3'!G20*6.29/'produksjonsdata-per dag'!$N20</f>
        <v>2.1217590322580646</v>
      </c>
      <c r="H20" s="32">
        <f>'produksjonsdata-Sm3'!H20*1000/'produksjonsdata-per dag'!$N20</f>
        <v>321.84045074107485</v>
      </c>
      <c r="I20" s="32">
        <f>'produksjonsdata-Sm3'!I20*1000/'produksjonsdata-per dag'!$N20</f>
        <v>330.22580645161293</v>
      </c>
      <c r="J20" s="32">
        <f>'produksjonsdata-Sm3'!J20/N20</f>
        <v>0.66754838709677411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1.7915267857142856</v>
      </c>
      <c r="E21" s="32">
        <f>'produksjonsdata-Sm3'!E21*6.29/'produksjonsdata-per dag'!$N21</f>
        <v>1.3253928571428571E-2</v>
      </c>
      <c r="F21" s="32">
        <f>'produksjonsdata-Sm3'!F21*6.29/'produksjonsdata-per dag'!$N21</f>
        <v>0.29855035714285716</v>
      </c>
      <c r="G21" s="32">
        <f>'produksjonsdata-Sm3'!G21*6.29/'produksjonsdata-per dag'!$N21</f>
        <v>2.1033310714285713</v>
      </c>
      <c r="H21" s="32">
        <f>'produksjonsdata-Sm3'!H21*1000/'produksjonsdata-per dag'!$N21</f>
        <v>321.16772058727537</v>
      </c>
      <c r="I21" s="32">
        <f>'produksjonsdata-Sm3'!I21*1000/'produksjonsdata-per dag'!$N21</f>
        <v>321.14285714285717</v>
      </c>
      <c r="J21" s="32">
        <f>'produksjonsdata-Sm3'!J21/N21</f>
        <v>0.65553571428571433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1.7754032258064516</v>
      </c>
      <c r="E22" s="32">
        <f>'produksjonsdata-Sm3'!E22*6.29/'produksjonsdata-per dag'!$N22</f>
        <v>1.2233644193548388E-2</v>
      </c>
      <c r="F22" s="32">
        <f>'produksjonsdata-Sm3'!F22*6.29/'produksjonsdata-per dag'!$N22</f>
        <v>0.30476064516129031</v>
      </c>
      <c r="G22" s="32">
        <f>'produksjonsdata-Sm3'!G22*6.29/'produksjonsdata-per dag'!$N22</f>
        <v>2.0923975151612906</v>
      </c>
      <c r="H22" s="32">
        <f>'produksjonsdata-Sm3'!H22*1000/'produksjonsdata-per dag'!$N22</f>
        <v>318.75137413594678</v>
      </c>
      <c r="I22" s="32">
        <f>'produksjonsdata-Sm3'!I22*1000/'produksjonsdata-per dag'!$N22</f>
        <v>318.09677419354841</v>
      </c>
      <c r="J22" s="32">
        <f>'produksjonsdata-Sm3'!J22/N22</f>
        <v>0.65075138709677427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1.7247180000000002</v>
      </c>
      <c r="E23" s="32">
        <f>'produksjonsdata-Sm3'!E23*6.29/'produksjonsdata-per dag'!$N23</f>
        <v>1.2660512000000001E-2</v>
      </c>
      <c r="F23" s="32">
        <f>'produksjonsdata-Sm3'!F23*6.29/'produksjonsdata-per dag'!$N23</f>
        <v>0.27026033333333327</v>
      </c>
      <c r="G23" s="32">
        <f>'produksjonsdata-Sm3'!G23*6.29/'produksjonsdata-per dag'!$N23</f>
        <v>2.0076388453333336</v>
      </c>
      <c r="H23" s="32">
        <f>'produksjonsdata-Sm3'!H23*1000/'produksjonsdata-per dag'!$N23</f>
        <v>275.72011018079098</v>
      </c>
      <c r="I23" s="32">
        <f>'produksjonsdata-Sm3'!I23*1000/'produksjonsdata-per dag'!$N23</f>
        <v>307.56666666666666</v>
      </c>
      <c r="J23" s="32">
        <f>'produksjonsdata-Sm3'!J23/N23</f>
        <v>0.6267461333333334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x14ac:dyDescent="0.35">
      <c r="A24">
        <v>2021</v>
      </c>
      <c r="B24" s="1">
        <v>44317</v>
      </c>
      <c r="C24" s="32">
        <f>'produksjonsdata-Sm3'!C24*6.29/'produksjonsdata-per dag'!$N24</f>
        <v>1.5910816836840289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273.81983516002185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1.2068621641304953E-2</v>
      </c>
      <c r="L24" s="32">
        <f>'produksjonsdata-Sm3'!L24*6.29/'produksjonsdata-per dag'!$N24</f>
        <v>0.20394981124565398</v>
      </c>
      <c r="M24" s="32">
        <f t="shared" si="3"/>
        <v>1.8071001165709879</v>
      </c>
      <c r="N24">
        <f t="shared" si="1"/>
        <v>31</v>
      </c>
      <c r="O24">
        <f t="shared" si="2"/>
        <v>1342.5844009740742</v>
      </c>
      <c r="R24" s="21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285.08323469706954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316.32614467928187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312.55813582692639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287.9306111378819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331.28439737853716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330.72963263961134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purl.org/dc/terms/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2021-05-18T08:06:06Z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