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531F2A17-C7D6-434B-84D2-2B0005A857D1}" xr6:coauthVersionLast="46" xr6:coauthVersionMax="46" xr10:uidLastSave="{00000000-0000-0000-0000-000000000000}"/>
  <bookViews>
    <workbookView xWindow="1455" yWindow="2085" windowWidth="13335" windowHeight="1554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0" l="1"/>
  <c r="G21" i="2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<sst xmlns="http://schemas.openxmlformats.org/spreadsheetml/2006/main" count="197" uniqueCount="59">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</sst>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7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1.8407380645161289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1.8407380645161289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1.8407380645161289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1.1159677419354839E-2</c:v>
                </c:pt>
                <c:pt idx="10">
                  <c:v>1.2580000000000001E-2</c:v>
                </c:pt>
                <c:pt idx="11">
                  <c:v>9.1306451612903211E-3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0.24593899999999999</c:v>
                </c:pt>
                <c:pt idx="9">
                  <c:v>0.23577354838709674</c:v>
                </c:pt>
                <c:pt idx="10">
                  <c:v>0.22790766666666668</c:v>
                </c:pt>
                <c:pt idx="11">
                  <c:v>0.25768709677419355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1.8407380645161289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1.1159677419354839E-2</c:v>
                </c:pt>
                <c:pt idx="10">
                  <c:v>1.2580000000000001E-2</c:v>
                </c:pt>
                <c:pt idx="11">
                  <c:v>9.1306451612903211E-3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0.24593899999999999</c:v>
                </c:pt>
                <c:pt idx="9">
                  <c:v>0.23577354838709674</c:v>
                </c:pt>
                <c:pt idx="10">
                  <c:v>0.22790766666666668</c:v>
                </c:pt>
                <c:pt idx="11">
                  <c:v>0.25768709677419355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353.09677419354841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353.09677419354841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0.68816129032258055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0.92258</cdr:x>
      <cdr:y>0.43224</cdr:y>
    </cdr:from>
    <cdr:to>
      <cdr:x>0.96812</cdr:x>
      <cdr:y>0.64075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120944" y="2997384"/>
          <a:ext cx="1246802" cy="421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0.92258</cdr:x>
      <cdr:y>0.45501</cdr:y>
    </cdr:from>
    <cdr:to>
      <cdr:x>0.96318</cdr:x>
      <cdr:y>0.62548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11835" y="3042639"/>
          <a:ext cx="1019339" cy="37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0.93502</cdr:x>
      <cdr:y>0.43254</cdr:y>
    </cdr:from>
    <cdr:to>
      <cdr:x>0.97901</cdr:x>
      <cdr:y>0.62585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74263" y="2960942"/>
          <a:ext cx="1155914" cy="406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0.93042</cdr:x>
      <cdr:y>0.42356</cdr:y>
    </cdr:from>
    <cdr:to>
      <cdr:x>0.97102</cdr:x>
      <cdr:y>0.62562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05845" y="2954819"/>
          <a:ext cx="1210587" cy="376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0.9133</cdr:x>
      <cdr:y>0.32574</cdr:y>
    </cdr:from>
    <cdr:to>
      <cdr:x>0.96005</cdr:x>
      <cdr:y>0.56695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972628" y="2452004"/>
          <a:ext cx="1442335" cy="43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0.94719</cdr:x>
      <cdr:y>0.33882</cdr:y>
    </cdr:from>
    <cdr:to>
      <cdr:x>0.9924</cdr:x>
      <cdr:y>0.61109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8187181" y="2630211"/>
          <a:ext cx="1628061" cy="41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0.90591</cdr:x>
      <cdr:y>0.44936</cdr:y>
    </cdr:from>
    <cdr:to>
      <cdr:x>0.94843</cdr:x>
      <cdr:y>0.60837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094848" y="3004905"/>
          <a:ext cx="962594" cy="393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E31" sqref="E31"/>
    </sheetView>
  </sheetViews>
  <sheetFormatPr baseColWidth="10" defaultRowHeight="15" x14ac:dyDescent="0.25"/>
  <cols>
    <col min="1" max="1" width="23" customWidth="1"/>
    <col min="8" max="8" width="12.42578125" customWidth="1"/>
    <col min="9" max="9" width="12.85546875" customWidth="1"/>
    <col min="10" max="10" width="14.42578125" bestFit="1" customWidth="1"/>
    <col min="13" max="13" width="14.5703125" customWidth="1"/>
    <col min="14" max="14" width="13.42578125" customWidth="1"/>
    <col min="15" max="15" width="6.85546875" customWidth="1"/>
  </cols>
  <sheetData>
    <row r="2" spans="1:15" x14ac:dyDescent="0.25">
      <c r="A2" s="9"/>
      <c r="B2" s="9"/>
      <c r="C2" s="43" t="s">
        <v>15</v>
      </c>
      <c r="D2" s="43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6" t="s">
        <v>19</v>
      </c>
    </row>
    <row r="3" spans="1:15" ht="75" x14ac:dyDescent="0.2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6" t="s">
        <v>44</v>
      </c>
    </row>
    <row r="5" spans="1:15" x14ac:dyDescent="0.25">
      <c r="A5" s="5"/>
      <c r="B5" s="5"/>
      <c r="C5" s="42" t="s">
        <v>11</v>
      </c>
      <c r="D5" s="42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5" t="s">
        <v>7</v>
      </c>
    </row>
    <row r="6" spans="1:15" ht="60" x14ac:dyDescent="0.2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5" t="s">
        <v>41</v>
      </c>
    </row>
    <row r="8" spans="1:15" x14ac:dyDescent="0.2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2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2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2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2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2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25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2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2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2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2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2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2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25">
      <c r="A21">
        <v>2021</v>
      </c>
      <c r="B21" s="1">
        <v>44228</v>
      </c>
      <c r="C21" s="28">
        <v>7.9473328612486966</v>
      </c>
      <c r="D21" s="37">
        <v>7.9749999999999996</v>
      </c>
      <c r="E21" s="37">
        <v>5.8999999999999997E-2</v>
      </c>
      <c r="F21" s="37">
        <v>1.329</v>
      </c>
      <c r="G21" s="4">
        <f t="shared" si="2"/>
        <v>9.3629999999999995</v>
      </c>
      <c r="H21" s="28">
        <v>8.9926961764437117</v>
      </c>
      <c r="I21" s="37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2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25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2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25">
      <c r="A25">
        <v>2021</v>
      </c>
      <c r="B25" s="1">
        <v>44348</v>
      </c>
      <c r="C25" s="28">
        <v>8.2820884319960442</v>
      </c>
      <c r="D25" s="24">
        <v>7.9580000000000002</v>
      </c>
      <c r="E25" s="24">
        <v>5.8999999999999997E-2</v>
      </c>
      <c r="F25" s="24">
        <v>0.77900000000000003</v>
      </c>
      <c r="G25" s="4">
        <f t="shared" si="2"/>
        <v>8.7959999999999994</v>
      </c>
      <c r="H25" s="28">
        <v>8.5524970409120868</v>
      </c>
      <c r="I25" s="24">
        <v>7.851</v>
      </c>
      <c r="J25" s="4">
        <f t="shared" si="3"/>
        <v>16.646999999999998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25">
      <c r="A26">
        <v>2021</v>
      </c>
      <c r="B26" s="1">
        <v>44378</v>
      </c>
      <c r="C26" s="28">
        <v>8.6359550157412741</v>
      </c>
      <c r="D26" s="24">
        <v>8.64</v>
      </c>
      <c r="E26" s="24">
        <v>6.3E-2</v>
      </c>
      <c r="F26" s="24">
        <v>1.3240000000000001</v>
      </c>
      <c r="G26" s="26">
        <f t="shared" si="2"/>
        <v>10.027000000000001</v>
      </c>
      <c r="H26" s="28">
        <v>9.8061104850577383</v>
      </c>
      <c r="I26" s="24">
        <v>9.6219999999999999</v>
      </c>
      <c r="J26" s="4">
        <f t="shared" si="3"/>
        <v>19.649000000000001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25">
      <c r="A27">
        <v>2021</v>
      </c>
      <c r="B27" s="1">
        <v>44409</v>
      </c>
      <c r="C27" s="28">
        <v>8.6754916069112369</v>
      </c>
      <c r="D27" s="20">
        <v>8.9350000000000005</v>
      </c>
      <c r="E27" s="20">
        <v>0.06</v>
      </c>
      <c r="F27" s="20">
        <v>1.3120000000000001</v>
      </c>
      <c r="G27" s="25">
        <f t="shared" si="2"/>
        <v>10.307</v>
      </c>
      <c r="H27" s="28">
        <v>9.6893022106347182</v>
      </c>
      <c r="I27" s="20">
        <v>9.5429999999999993</v>
      </c>
      <c r="J27" s="4">
        <f t="shared" si="3"/>
        <v>19.850000000000001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25">
      <c r="A28">
        <v>2021</v>
      </c>
      <c r="B28" s="1">
        <v>44440</v>
      </c>
      <c r="C28" s="28">
        <v>8.3629843185335631</v>
      </c>
      <c r="D28" s="20">
        <v>8.4860000000000007</v>
      </c>
      <c r="E28" s="20">
        <v>0.05</v>
      </c>
      <c r="F28" s="20">
        <v>1.173</v>
      </c>
      <c r="G28" s="25">
        <f t="shared" si="2"/>
        <v>9.7090000000000014</v>
      </c>
      <c r="H28" s="28">
        <v>8.6379183341364563</v>
      </c>
      <c r="I28" s="20">
        <v>9.0350000000000001</v>
      </c>
      <c r="J28" s="4">
        <f t="shared" si="3"/>
        <v>18.744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25">
      <c r="A29">
        <v>2021</v>
      </c>
      <c r="B29" s="1">
        <v>44470</v>
      </c>
      <c r="C29" s="28">
        <v>8.7025791641899559</v>
      </c>
      <c r="D29" s="20">
        <v>8.9610000000000003</v>
      </c>
      <c r="E29" s="20">
        <v>5.5E-2</v>
      </c>
      <c r="F29" s="20">
        <v>1.1619999999999999</v>
      </c>
      <c r="G29" s="4">
        <f t="shared" si="2"/>
        <v>10.178000000000001</v>
      </c>
      <c r="H29" s="28">
        <v>10.269816318734653</v>
      </c>
      <c r="I29" s="20">
        <v>10.677</v>
      </c>
      <c r="J29" s="4">
        <f t="shared" si="3"/>
        <v>20.855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25">
      <c r="A30">
        <v>2021</v>
      </c>
      <c r="B30" s="1">
        <v>44501</v>
      </c>
      <c r="C30" s="28">
        <v>8.6836120635061889</v>
      </c>
      <c r="D30" s="20">
        <v>8.26</v>
      </c>
      <c r="E30" s="20">
        <v>0.06</v>
      </c>
      <c r="F30" s="20">
        <v>1.087</v>
      </c>
      <c r="G30" s="25">
        <f t="shared" si="2"/>
        <v>9.407</v>
      </c>
      <c r="H30" s="28">
        <v>9.9218889791883402</v>
      </c>
      <c r="I30" s="20">
        <v>10.39</v>
      </c>
      <c r="J30" s="4">
        <f t="shared" si="3"/>
        <v>19.797000000000001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25">
      <c r="A31">
        <v>2021</v>
      </c>
      <c r="B31" s="1">
        <v>44531</v>
      </c>
      <c r="C31" s="28">
        <v>9.0953141292084183</v>
      </c>
      <c r="D31" s="29">
        <v>9.0719999999999992</v>
      </c>
      <c r="E31" s="29">
        <v>4.4999999999999998E-2</v>
      </c>
      <c r="F31" s="29">
        <v>1.27</v>
      </c>
      <c r="G31" s="4">
        <f t="shared" si="2"/>
        <v>10.386999999999999</v>
      </c>
      <c r="H31" s="28">
        <v>10.361352518739492</v>
      </c>
      <c r="I31" s="29">
        <v>10.946</v>
      </c>
      <c r="J31" s="4">
        <f t="shared" si="3"/>
        <v>21.332999999999998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2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25">
      <c r="A33" s="3"/>
      <c r="B33" s="1"/>
      <c r="C33" s="2"/>
      <c r="D33" s="18"/>
      <c r="E33" s="18"/>
      <c r="F33" s="29"/>
      <c r="I33" s="29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37</v>
      </c>
      <c r="D49" s="19" t="s">
        <v>31</v>
      </c>
    </row>
    <row r="50" spans="1:4" x14ac:dyDescent="0.25">
      <c r="A50" t="s">
        <v>38</v>
      </c>
      <c r="D50" t="s">
        <v>32</v>
      </c>
    </row>
    <row r="51" spans="1:4" x14ac:dyDescent="0.25">
      <c r="A51" t="s">
        <v>46</v>
      </c>
    </row>
    <row r="52" spans="1:4" x14ac:dyDescent="0.25">
      <c r="A52" t="s">
        <v>45</v>
      </c>
    </row>
    <row r="53" spans="1:4" x14ac:dyDescent="0.25">
      <c r="A53" t="s">
        <v>47</v>
      </c>
    </row>
    <row r="54" spans="1:4" x14ac:dyDescent="0.25">
      <c r="A54" t="s">
        <v>48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46</v>
      </c>
    </row>
    <row r="62" spans="1:4" x14ac:dyDescent="0.2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90" zoomScaleNormal="90" workbookViewId="0">
      <selection activeCell="G19" sqref="G19"/>
    </sheetView>
  </sheetViews>
  <sheetFormatPr baseColWidth="10" defaultRowHeight="15" x14ac:dyDescent="0.25"/>
  <cols>
    <col min="1" max="1" width="23" customWidth="1"/>
    <col min="8" max="8" width="12.42578125" customWidth="1"/>
    <col min="9" max="9" width="12.85546875" customWidth="1"/>
    <col min="10" max="10" width="15.42578125" customWidth="1"/>
    <col min="11" max="11" width="12.5703125" customWidth="1"/>
    <col min="13" max="13" width="14.5703125" customWidth="1"/>
    <col min="14" max="14" width="10.5703125" bestFit="1" customWidth="1"/>
  </cols>
  <sheetData>
    <row r="2" spans="1:15" x14ac:dyDescent="0.25">
      <c r="A2" s="31"/>
      <c r="B2" s="31"/>
      <c r="C2" s="43" t="s">
        <v>15</v>
      </c>
      <c r="D2" s="43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75" x14ac:dyDescent="0.2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25">
      <c r="A4" s="31" t="s">
        <v>13</v>
      </c>
      <c r="B4" s="31" t="s">
        <v>14</v>
      </c>
      <c r="C4" s="34" t="s">
        <v>43</v>
      </c>
      <c r="D4" s="34" t="s">
        <v>43</v>
      </c>
      <c r="E4" s="34" t="s">
        <v>43</v>
      </c>
      <c r="F4" s="34" t="s">
        <v>43</v>
      </c>
      <c r="G4" s="34" t="s">
        <v>43</v>
      </c>
      <c r="H4" s="31" t="s">
        <v>39</v>
      </c>
      <c r="I4" s="34" t="s">
        <v>39</v>
      </c>
      <c r="J4" s="31" t="s">
        <v>42</v>
      </c>
      <c r="K4" s="34" t="s">
        <v>43</v>
      </c>
      <c r="L4" s="34" t="s">
        <v>43</v>
      </c>
      <c r="M4" s="34" t="s">
        <v>43</v>
      </c>
    </row>
    <row r="5" spans="1:15" x14ac:dyDescent="0.25">
      <c r="A5" s="30"/>
      <c r="B5" s="30"/>
      <c r="C5" s="42" t="s">
        <v>11</v>
      </c>
      <c r="D5" s="42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60" x14ac:dyDescent="0.2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2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40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2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2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2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2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2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2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2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2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2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2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2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2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2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2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2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8" customFormat="1" x14ac:dyDescent="0.25">
      <c r="A24" s="38">
        <v>2021</v>
      </c>
      <c r="B24" s="39">
        <v>44317</v>
      </c>
      <c r="C24" s="40">
        <f>'produksjonsdata-Sm3'!C24*6.29/'produksjonsdata-per dag'!$N24</f>
        <v>1.5910816836840289</v>
      </c>
      <c r="D24" s="40">
        <f>'produksjonsdata-Sm3'!D24*6.29/'produksjonsdata-per dag'!$N24</f>
        <v>1.6617774193548387</v>
      </c>
      <c r="E24" s="40">
        <f>'produksjonsdata-Sm3'!E24*6.29/'produksjonsdata-per dag'!$N24</f>
        <v>1.2985806451612904E-2</v>
      </c>
      <c r="F24" s="40">
        <f>'produksjonsdata-Sm3'!F24*6.29/'produksjonsdata-per dag'!$N24</f>
        <v>0.17104741935483869</v>
      </c>
      <c r="G24" s="40">
        <f>'produksjonsdata-Sm3'!G24*6.29/'produksjonsdata-per dag'!$N24</f>
        <v>1.8458106451612903</v>
      </c>
      <c r="H24" s="40">
        <f>'produksjonsdata-Sm3'!H24*1000/'produksjonsdata-per dag'!$N24</f>
        <v>273.81983516002185</v>
      </c>
      <c r="I24" s="40">
        <f>'produksjonsdata-Sm3'!I24*1000/'produksjonsdata-per dag'!$N24</f>
        <v>280.48387096774195</v>
      </c>
      <c r="J24" s="40">
        <f>'produksjonsdata-Sm3'!J24/N24</f>
        <v>0.57393548387096782</v>
      </c>
      <c r="K24" s="40">
        <f>'produksjonsdata-Sm3'!K24*6.29/'produksjonsdata-per dag'!$N24</f>
        <v>1.2068621641304953E-2</v>
      </c>
      <c r="L24" s="40">
        <f>'produksjonsdata-Sm3'!L24*6.29/'produksjonsdata-per dag'!$N24</f>
        <v>0.20394981124565398</v>
      </c>
      <c r="M24" s="40">
        <f t="shared" si="3"/>
        <v>1.8071001165709879</v>
      </c>
      <c r="N24" s="38">
        <f t="shared" si="1"/>
        <v>31</v>
      </c>
      <c r="O24" s="38">
        <f t="shared" si="2"/>
        <v>1342.5844009740742</v>
      </c>
      <c r="R24" s="41"/>
    </row>
    <row r="25" spans="1:18" x14ac:dyDescent="0.2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1.6685273333333335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1.844228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0.55489999999999995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2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1.7530838709677421</v>
      </c>
      <c r="E26" s="32">
        <f>'produksjonsdata-Sm3'!E26*6.29/'produksjonsdata-per dag'!$N26</f>
        <v>1.2782903225806452E-2</v>
      </c>
      <c r="F26" s="32">
        <f>'produksjonsdata-Sm3'!F26*6.29/'produksjonsdata-per dag'!$N26</f>
        <v>0.26864387096774195</v>
      </c>
      <c r="G26" s="32">
        <f>'produksjonsdata-Sm3'!G26*6.29/'produksjonsdata-per dag'!$N26</f>
        <v>2.0345106451612907</v>
      </c>
      <c r="H26" s="32">
        <f>'produksjonsdata-Sm3'!H26*1000/'produksjonsdata-per dag'!$N26</f>
        <v>316.32614467928187</v>
      </c>
      <c r="I26" s="32">
        <f>'produksjonsdata-Sm3'!I26*1000/'produksjonsdata-per dag'!$N26</f>
        <v>310.38709677419354</v>
      </c>
      <c r="J26" s="32">
        <f>'produksjonsdata-Sm3'!J26/N26</f>
        <v>0.6338387096774194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2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1.8129403225806453</v>
      </c>
      <c r="E27" s="32">
        <f>'produksjonsdata-Sm3'!E27*6.29/'produksjonsdata-per dag'!$N27</f>
        <v>1.2174193548387098E-2</v>
      </c>
      <c r="F27" s="32">
        <f>'produksjonsdata-Sm3'!F27*6.29/'produksjonsdata-per dag'!$N27</f>
        <v>0.26620903225806453</v>
      </c>
      <c r="G27" s="32">
        <f>'produksjonsdata-Sm3'!G27*6.29/'produksjonsdata-per dag'!$N27</f>
        <v>2.0913235483870967</v>
      </c>
      <c r="H27" s="32">
        <f>'produksjonsdata-Sm3'!H27*1000/'produksjonsdata-per dag'!$N27</f>
        <v>312.55813582692639</v>
      </c>
      <c r="I27" s="32">
        <f>'produksjonsdata-Sm3'!I27*1000/'produksjonsdata-per dag'!$N27</f>
        <v>307.83870967741933</v>
      </c>
      <c r="J27" s="32">
        <f>'produksjonsdata-Sm3'!J27/N27</f>
        <v>0.64032258064516134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2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1.7792313333333334</v>
      </c>
      <c r="E28" s="32">
        <f>'produksjonsdata-Sm3'!E28*6.29/'produksjonsdata-per dag'!$N28</f>
        <v>1.0483333333333334E-2</v>
      </c>
      <c r="F28" s="32">
        <f>'produksjonsdata-Sm3'!F28*6.29/'produksjonsdata-per dag'!$N28</f>
        <v>0.24593899999999999</v>
      </c>
      <c r="G28" s="32">
        <f>'produksjonsdata-Sm3'!G28*6.29/'produksjonsdata-per dag'!$N28</f>
        <v>2.0356536666666671</v>
      </c>
      <c r="H28" s="32">
        <f>'produksjonsdata-Sm3'!H28*1000/'produksjonsdata-per dag'!$N28</f>
        <v>287.9306111378819</v>
      </c>
      <c r="I28" s="32">
        <f>'produksjonsdata-Sm3'!I28*1000/'produksjonsdata-per dag'!$N28</f>
        <v>301.16666666666669</v>
      </c>
      <c r="J28" s="32">
        <f>'produksjonsdata-Sm3'!J28/N28</f>
        <v>0.62480000000000002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2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1.818215806451613</v>
      </c>
      <c r="E29" s="32">
        <f>'produksjonsdata-Sm3'!E29*6.29/'produksjonsdata-per dag'!$N29</f>
        <v>1.1159677419354839E-2</v>
      </c>
      <c r="F29" s="32">
        <f>'produksjonsdata-Sm3'!F29*6.29/'produksjonsdata-per dag'!$N29</f>
        <v>0.23577354838709674</v>
      </c>
      <c r="G29" s="32">
        <f>'produksjonsdata-Sm3'!G29*6.29/'produksjonsdata-per dag'!$N29</f>
        <v>2.0651490322580646</v>
      </c>
      <c r="H29" s="32">
        <f>'produksjonsdata-Sm3'!H29*1000/'produksjonsdata-per dag'!$N29</f>
        <v>331.28439737853716</v>
      </c>
      <c r="I29" s="32">
        <f>'produksjonsdata-Sm3'!I29*1000/'produksjonsdata-per dag'!$N29</f>
        <v>344.41935483870969</v>
      </c>
      <c r="J29" s="32">
        <f>'produksjonsdata-Sm3'!J29/N29</f>
        <v>0.67274193548387096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2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1.7318466666666665</v>
      </c>
      <c r="E30" s="32">
        <f>'produksjonsdata-Sm3'!E30*6.29/'produksjonsdata-per dag'!$N30</f>
        <v>1.2580000000000001E-2</v>
      </c>
      <c r="F30" s="32">
        <f>'produksjonsdata-Sm3'!F30*6.29/'produksjonsdata-per dag'!$N30</f>
        <v>0.22790766666666668</v>
      </c>
      <c r="G30" s="32">
        <f>'produksjonsdata-Sm3'!G30*6.29/'produksjonsdata-per dag'!$N30</f>
        <v>1.9723343333333332</v>
      </c>
      <c r="H30" s="32">
        <f>'produksjonsdata-Sm3'!H30*1000/'produksjonsdata-per dag'!$N30</f>
        <v>330.72963263961134</v>
      </c>
      <c r="I30" s="32">
        <f>'produksjonsdata-Sm3'!I30*1000/'produksjonsdata-per dag'!$N30</f>
        <v>346.33333333333331</v>
      </c>
      <c r="J30" s="32">
        <f>'produksjonsdata-Sm3'!J30/N30</f>
        <v>0.65990000000000004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2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1.8407380645161289</v>
      </c>
      <c r="E31" s="32">
        <f>'produksjonsdata-Sm3'!E31*6.29/'produksjonsdata-per dag'!$N31</f>
        <v>9.1306451612903211E-3</v>
      </c>
      <c r="F31" s="32">
        <f>'produksjonsdata-Sm3'!F31*6.29/'produksjonsdata-per dag'!$N31</f>
        <v>0.25768709677419355</v>
      </c>
      <c r="G31" s="32">
        <f>'produksjonsdata-Sm3'!G31*6.29/'produksjonsdata-per dag'!$N31</f>
        <v>2.1075558064516127</v>
      </c>
      <c r="H31" s="32">
        <f>'produksjonsdata-Sm3'!H31*1000/'produksjonsdata-per dag'!$N31</f>
        <v>334.2371780238546</v>
      </c>
      <c r="I31" s="32">
        <f>'produksjonsdata-Sm3'!I31*1000/'produksjonsdata-per dag'!$N31</f>
        <v>353.09677419354841</v>
      </c>
      <c r="J31" s="32">
        <f>'produksjonsdata-Sm3'!J31/N31</f>
        <v>0.68816129032258055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25">
      <c r="A32" s="3"/>
      <c r="B32" s="33">
        <v>44562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37</v>
      </c>
      <c r="D49" s="19" t="s">
        <v>31</v>
      </c>
    </row>
    <row r="50" spans="1:4" x14ac:dyDescent="0.25">
      <c r="A50" t="s">
        <v>38</v>
      </c>
      <c r="D50" t="s">
        <v>32</v>
      </c>
    </row>
    <row r="51" spans="1:4" x14ac:dyDescent="0.25">
      <c r="A51" t="s">
        <v>57</v>
      </c>
    </row>
    <row r="52" spans="1:4" x14ac:dyDescent="0.25">
      <c r="A52" t="s">
        <v>58</v>
      </c>
    </row>
    <row r="53" spans="1:4" x14ac:dyDescent="0.25">
      <c r="A53" t="s">
        <v>47</v>
      </c>
    </row>
    <row r="54" spans="1:4" x14ac:dyDescent="0.25">
      <c r="A54" t="s">
        <v>48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36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2022-01-19T10:16:43Z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