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D3C372D9-94D0-4F24-9334-55FE02D6E8FF}" xr6:coauthVersionLast="47" xr6:coauthVersionMax="47" xr10:uidLastSave="{00000000-0000-0000-0000-000000000000}"/>
  <bookViews>
    <workbookView xWindow="33720" yWindow="-120" windowWidth="29040" windowHeight="15840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9" i="20"/>
  <c r="J28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<sst xmlns="http://schemas.openxmlformats.org/spreadsheetml/2006/main" count="205" uniqueCount="66">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</sst>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38A800"/>
      <color rgb="FFFF00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1.6262693548387099</c:v>
                </c:pt>
                <c:pt idx="5">
                  <c:v>1.3292866666666667</c:v>
                </c:pt>
                <c:pt idx="6">
                  <c:v>1.6414870967741935</c:v>
                </c:pt>
                <c:pt idx="7">
                  <c:v>1.7737800000000004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1.6262693548387099</c:v>
                </c:pt>
                <c:pt idx="5">
                  <c:v>1.3292866666666667</c:v>
                </c:pt>
                <c:pt idx="6">
                  <c:v>1.6414870967741935</c:v>
                </c:pt>
                <c:pt idx="7">
                  <c:v>1.7737800000000004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1.6262693548387099</c:v>
                </c:pt>
                <c:pt idx="5">
                  <c:v>1.3292866666666667</c:v>
                </c:pt>
                <c:pt idx="6">
                  <c:v>1.6414870967741935</c:v>
                </c:pt>
                <c:pt idx="7">
                  <c:v>1.7737800000000004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1.9072903225806452E-2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0.20493225806451612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1.6262693548387099</c:v>
                </c:pt>
                <c:pt idx="5">
                  <c:v>1.3292866666666667</c:v>
                </c:pt>
                <c:pt idx="6">
                  <c:v>1.6414870967741935</c:v>
                </c:pt>
                <c:pt idx="7">
                  <c:v>1.7737800000000004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1.9072903225806452E-2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0.20493225806451612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347.70967741935482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347.70967741935482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0.62480000000000002</c:v>
                </c:pt>
                <c:pt idx="4">
                  <c:v>0.61080645161290326</c:v>
                </c:pt>
                <c:pt idx="5">
                  <c:v>0.57686666666666675</c:v>
                </c:pt>
                <c:pt idx="6">
                  <c:v>0.64806451612903215</c:v>
                </c:pt>
                <c:pt idx="7">
                  <c:v>0.66532258064516125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931545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713951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0.63002</cdr:x>
      <cdr:y>0.49122</cdr:y>
    </cdr:from>
    <cdr:to>
      <cdr:x>0.65965</cdr:x>
      <cdr:y>0.69204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364238" y="3400635"/>
          <a:ext cx="1200822" cy="274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0.62958</cdr:x>
      <cdr:y>0.38565</cdr:y>
    </cdr:from>
    <cdr:to>
      <cdr:x>0.66786</cdr:x>
      <cdr:y>0.63009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269700" y="2859794"/>
          <a:ext cx="1461658" cy="35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0.5712</cdr:x>
      <cdr:y>0.45057</cdr:y>
    </cdr:from>
    <cdr:to>
      <cdr:x>0.60683</cdr:x>
      <cdr:y>0.65141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47853" y="3129916"/>
          <a:ext cx="1200940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0.63638</cdr:x>
      <cdr:y>0.43876</cdr:y>
    </cdr:from>
    <cdr:to>
      <cdr:x>0.67209</cdr:x>
      <cdr:y>0.64388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448828" y="3077678"/>
          <a:ext cx="122894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5550" cy="89725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0.62267</cdr:x>
      <cdr:y>0.43297</cdr:y>
    </cdr:from>
    <cdr:to>
      <cdr:x>0.66942</cdr:x>
      <cdr:y>0.67418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277202" y="3099482"/>
          <a:ext cx="1445144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27667" cy="8974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0.65066</cdr:x>
      <cdr:y>0.47965</cdr:y>
    </cdr:from>
    <cdr:to>
      <cdr:x>0.70119</cdr:x>
      <cdr:y>0.69204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638609" y="3268591"/>
          <a:ext cx="1270003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0.59661</cdr:x>
      <cdr:y>0.44992</cdr:y>
    </cdr:from>
    <cdr:to>
      <cdr:x>0.64379</cdr:x>
      <cdr:y>0.65969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101769" y="3140414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zoomScale="90" zoomScaleNormal="90" workbookViewId="0">
      <selection activeCell="A29" sqref="A29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4.453125" bestFit="1" customWidth="1"/>
    <col min="13" max="13" width="14.54296875" customWidth="1"/>
    <col min="14" max="14" width="13.453125" customWidth="1"/>
    <col min="15" max="15" width="6.7265625" customWidth="1"/>
  </cols>
  <sheetData>
    <row r="2" spans="1:15" x14ac:dyDescent="0.3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3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3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3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3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3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3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3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3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3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3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3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35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35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35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35">
      <c r="A23">
        <v>2022</v>
      </c>
      <c r="B23" s="1">
        <v>44652</v>
      </c>
      <c r="C23" s="17">
        <v>8.8536193740000009</v>
      </c>
      <c r="D23" s="13">
        <v>7.9349999999999996</v>
      </c>
      <c r="E23" s="13">
        <v>5.1999999999999998E-2</v>
      </c>
      <c r="F23" s="13">
        <v>0.88200000000000001</v>
      </c>
      <c r="G23" s="24">
        <f t="shared" si="0"/>
        <v>8.8689999999999998</v>
      </c>
      <c r="H23" s="27">
        <v>9.8140000000000001</v>
      </c>
      <c r="I23" s="13">
        <v>9.875</v>
      </c>
      <c r="J23" s="24">
        <f t="shared" si="1"/>
        <v>18.744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35">
      <c r="A24">
        <v>2022</v>
      </c>
      <c r="B24" s="1">
        <v>44682</v>
      </c>
      <c r="C24" s="17">
        <v>8.1836980669999999</v>
      </c>
      <c r="D24" s="20">
        <v>8.0150000000000006</v>
      </c>
      <c r="E24" s="25">
        <v>5.2999999999999999E-2</v>
      </c>
      <c r="F24" s="25">
        <v>0.82099999999999995</v>
      </c>
      <c r="G24" s="26">
        <f t="shared" si="0"/>
        <v>8.8890000000000011</v>
      </c>
      <c r="H24" s="17">
        <v>9.8059999999999992</v>
      </c>
      <c r="I24" s="25">
        <v>10.045999999999999</v>
      </c>
      <c r="J24" s="26">
        <f t="shared" si="1"/>
        <v>18.935000000000002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35">
      <c r="A25">
        <v>2022</v>
      </c>
      <c r="B25" s="1">
        <v>44713</v>
      </c>
      <c r="C25" s="17">
        <v>6.1993399870000001</v>
      </c>
      <c r="D25" s="20">
        <v>6.34</v>
      </c>
      <c r="E25" s="13">
        <v>0.11</v>
      </c>
      <c r="F25" s="13">
        <v>0.89500000000000002</v>
      </c>
      <c r="G25" s="26">
        <f t="shared" si="0"/>
        <v>7.3450000000000006</v>
      </c>
      <c r="H25" s="17">
        <v>10.002000000000001</v>
      </c>
      <c r="I25" s="13">
        <v>9.9610000000000003</v>
      </c>
      <c r="J25" s="24">
        <f t="shared" si="1"/>
        <v>17.306000000000001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35">
      <c r="A26">
        <v>2022</v>
      </c>
      <c r="B26" s="1">
        <v>44743</v>
      </c>
      <c r="C26" s="17">
        <v>9.101172365</v>
      </c>
      <c r="D26" s="13">
        <v>8.09</v>
      </c>
      <c r="E26" s="13">
        <v>0.11</v>
      </c>
      <c r="F26" s="13">
        <v>1.02</v>
      </c>
      <c r="G26" s="24">
        <f t="shared" si="0"/>
        <v>9.2199999999999989</v>
      </c>
      <c r="H26" s="17">
        <v>10.308</v>
      </c>
      <c r="I26" s="13">
        <v>10.87</v>
      </c>
      <c r="J26" s="24">
        <f t="shared" si="1"/>
        <v>20.089999999999996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35">
      <c r="A27">
        <v>2022</v>
      </c>
      <c r="B27" s="1">
        <v>44774</v>
      </c>
      <c r="C27" s="17">
        <v>9.022617576</v>
      </c>
      <c r="D27" s="18">
        <v>8.7420000000000009</v>
      </c>
      <c r="E27" s="18">
        <v>9.4E-2</v>
      </c>
      <c r="F27" s="18">
        <v>1.01</v>
      </c>
      <c r="G27" s="21">
        <f t="shared" si="0"/>
        <v>9.8460000000000001</v>
      </c>
      <c r="H27" s="17">
        <v>10.318</v>
      </c>
      <c r="I27" s="18">
        <v>10.779</v>
      </c>
      <c r="J27" s="21">
        <f t="shared" si="1"/>
        <v>20.625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35">
      <c r="A28">
        <v>2022</v>
      </c>
      <c r="B28" s="1">
        <v>44805</v>
      </c>
      <c r="C28" s="17">
        <v>8.6601530259999997</v>
      </c>
      <c r="D28" s="18"/>
      <c r="E28" s="18"/>
      <c r="F28" s="18"/>
      <c r="G28" s="21">
        <f t="shared" si="0"/>
        <v>0</v>
      </c>
      <c r="H28" s="17">
        <v>9.718</v>
      </c>
      <c r="I28" s="18"/>
      <c r="J28" s="21">
        <f t="shared" si="1"/>
        <v>0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35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10.925000000000001</v>
      </c>
      <c r="I29" s="18"/>
      <c r="J29" s="21">
        <f t="shared" si="1"/>
        <v>0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3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10.583</v>
      </c>
      <c r="I30" s="18"/>
      <c r="J30" s="21">
        <f t="shared" si="1"/>
        <v>0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3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3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35">
      <c r="A33" s="3"/>
      <c r="B33" s="1"/>
      <c r="C33" s="2"/>
      <c r="D33" s="11"/>
      <c r="E33" s="11"/>
      <c r="F33" s="18"/>
      <c r="I33" s="18"/>
    </row>
    <row r="34" spans="1:10" ht="16.5" x14ac:dyDescent="0.35">
      <c r="A34" t="s">
        <v>62</v>
      </c>
    </row>
    <row r="35" spans="1:10" x14ac:dyDescent="0.35">
      <c r="A35" t="s">
        <v>65</v>
      </c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43</v>
      </c>
    </row>
    <row r="52" spans="1:4" x14ac:dyDescent="0.35">
      <c r="A52" t="s">
        <v>8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43</v>
      </c>
    </row>
    <row r="62" spans="1:4" x14ac:dyDescent="0.3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abSelected="1" zoomScaleNormal="100" workbookViewId="0">
      <selection activeCell="D15" sqref="D15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5.453125" customWidth="1"/>
    <col min="11" max="11" width="12.54296875" customWidth="1"/>
    <col min="13" max="13" width="14.54296875" customWidth="1"/>
    <col min="14" max="14" width="13.453125" customWidth="1"/>
    <col min="15" max="15" width="10.54296875" bestFit="1" customWidth="1"/>
  </cols>
  <sheetData>
    <row r="2" spans="1:16" x14ac:dyDescent="0.3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5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3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5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3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3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3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3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3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3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3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3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3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3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3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3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3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3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3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3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1.663705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1.8595336666666666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0.62480000000000002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3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1.6262693548387099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0.16658354838709677</v>
      </c>
      <c r="G24" s="19">
        <f>'produksjonsdata-Sm3'!G24*6.29/'produksjonsdata-per dag'!$O24</f>
        <v>1.8036067741935486</v>
      </c>
      <c r="H24" s="19">
        <f>'produksjonsdata-Sm3'!H24*1000/'produksjonsdata-per dag'!$O24</f>
        <v>316.32258064516128</v>
      </c>
      <c r="I24" s="19">
        <f>'produksjonsdata-Sm3'!I24*1000/'produksjonsdata-per dag'!$O24</f>
        <v>324.06451612903226</v>
      </c>
      <c r="J24" s="19">
        <f>'produksjonsdata-Sm3'!J24/O24</f>
        <v>0.61080645161290326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s="11" customFormat="1" x14ac:dyDescent="0.35">
      <c r="A25" s="30">
        <v>2022</v>
      </c>
      <c r="B25" s="31">
        <v>44713</v>
      </c>
      <c r="C25" s="29">
        <f>'produksjonsdata-Sm3'!C25*6.29/'produksjonsdata-per dag'!$O25</f>
        <v>1.2997949506076667</v>
      </c>
      <c r="D25" s="29">
        <f>'produksjonsdata-Sm3'!D25*6.29/'produksjonsdata-per dag'!$O25</f>
        <v>1.3292866666666667</v>
      </c>
      <c r="E25" s="29">
        <f>'produksjonsdata-Sm3'!E25*6.29/'produksjonsdata-per dag'!$O25</f>
        <v>2.3063333333333332E-2</v>
      </c>
      <c r="F25" s="29">
        <f>'produksjonsdata-Sm3'!F25*6.29/'produksjonsdata-per dag'!$O25</f>
        <v>0.18765166666666666</v>
      </c>
      <c r="G25" s="29">
        <f>'produksjonsdata-Sm3'!G25*6.29/'produksjonsdata-per dag'!$O25</f>
        <v>1.5400016666666667</v>
      </c>
      <c r="H25" s="29">
        <f>'produksjonsdata-Sm3'!H25*1000/'produksjonsdata-per dag'!$O25</f>
        <v>333.4</v>
      </c>
      <c r="I25" s="29">
        <f>'produksjonsdata-Sm3'!I25*1000/'produksjonsdata-per dag'!$O25</f>
        <v>332.03333333333336</v>
      </c>
      <c r="J25" s="29">
        <f>'produksjonsdata-Sm3'!J25/O25</f>
        <v>0.57686666666666675</v>
      </c>
      <c r="K25" s="29">
        <f>'produksjonsdata-Sm3'!K25*6.29/'produksjonsdata-per dag'!$O25</f>
        <v>2.2274197271666667E-2</v>
      </c>
      <c r="L25" s="29">
        <f>'produksjonsdata-Sm3'!L25*6.29/'produksjonsdata-per dag'!$O25</f>
        <v>0.20610233333333333</v>
      </c>
      <c r="M25" s="29">
        <f t="shared" si="3"/>
        <v>1.5281714812126668</v>
      </c>
      <c r="N25" s="32">
        <f>'produksjonsdata-Sm3'!N25</f>
        <v>0.57635254073333342</v>
      </c>
      <c r="O25" s="30">
        <f t="shared" si="1"/>
        <v>30</v>
      </c>
      <c r="P25" s="30">
        <f t="shared" si="2"/>
        <v>1617.6430155246503</v>
      </c>
      <c r="S25" s="28"/>
    </row>
    <row r="26" spans="1:19" x14ac:dyDescent="0.35">
      <c r="A26">
        <v>2022</v>
      </c>
      <c r="B26" s="1">
        <v>44743</v>
      </c>
      <c r="C26" s="19">
        <f>'produksjonsdata-Sm3'!C26*6.29/'produksjonsdata-per dag'!$O26</f>
        <v>1.8466572314790324</v>
      </c>
      <c r="D26" s="19">
        <f>'produksjonsdata-Sm3'!D26*6.29/'produksjonsdata-per dag'!$O26</f>
        <v>1.6414870967741935</v>
      </c>
      <c r="E26" s="19">
        <f>'produksjonsdata-Sm3'!E26*6.29/'produksjonsdata-per dag'!$O26</f>
        <v>2.2319354838709678E-2</v>
      </c>
      <c r="F26" s="19">
        <f>'produksjonsdata-Sm3'!F26*6.29/'produksjonsdata-per dag'!$O26</f>
        <v>0.20696129032258065</v>
      </c>
      <c r="G26" s="19">
        <f>'produksjonsdata-Sm3'!G26*6.29/'produksjonsdata-per dag'!$O26</f>
        <v>1.8707677419354836</v>
      </c>
      <c r="H26" s="19">
        <f>'produksjonsdata-Sm3'!H26*1000/'produksjonsdata-per dag'!$O26</f>
        <v>332.51612903225805</v>
      </c>
      <c r="I26" s="19">
        <f>'produksjonsdata-Sm3'!I26*1000/'produksjonsdata-per dag'!$O26</f>
        <v>350.64516129032256</v>
      </c>
      <c r="J26" s="19">
        <f>'produksjonsdata-Sm3'!J26/O26</f>
        <v>0.64806451612903215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35">
      <c r="A27">
        <v>2022</v>
      </c>
      <c r="B27" s="1">
        <v>44774</v>
      </c>
      <c r="C27" s="19">
        <f>'produksjonsdata-Sm3'!C27*6.29/'produksjonsdata-per dag'!$O27</f>
        <v>1.8307182113883871</v>
      </c>
      <c r="D27" s="35">
        <f>'produksjonsdata-Sm3'!D27*6.29/'produksjonsdata-per dag'!$O27</f>
        <v>1.7737800000000004</v>
      </c>
      <c r="E27" s="35">
        <f>'produksjonsdata-Sm3'!E27*6.29/'produksjonsdata-per dag'!$O27</f>
        <v>1.9072903225806452E-2</v>
      </c>
      <c r="F27" s="35">
        <f>'produksjonsdata-Sm3'!F27*6.29/'produksjonsdata-per dag'!$O27</f>
        <v>0.20493225806451612</v>
      </c>
      <c r="G27" s="35">
        <f>'produksjonsdata-Sm3'!G27*6.29/'produksjonsdata-per dag'!$O27</f>
        <v>1.9977851612903226</v>
      </c>
      <c r="H27" s="19">
        <f>'produksjonsdata-Sm3'!H27*1000/'produksjonsdata-per dag'!$O27</f>
        <v>332.83870967741933</v>
      </c>
      <c r="I27" s="35">
        <f>'produksjonsdata-Sm3'!I27*1000/'produksjonsdata-per dag'!$O27</f>
        <v>347.70967741935482</v>
      </c>
      <c r="J27" s="35">
        <f>'produksjonsdata-Sm3'!J27/O27</f>
        <v>0.66532258064516125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3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323.93333333333334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35">
      <c r="A29">
        <v>2022</v>
      </c>
      <c r="B29" s="1">
        <v>44835</v>
      </c>
      <c r="C29" s="19">
        <f>'produksjonsdata-Sm3'!C29*6.29/'produksjonsdata-per dag'!$O29</f>
        <v>1.88223484067</v>
      </c>
      <c r="D29" s="19">
        <f>'produksjonsdata-Sm3'!D29*6.29/'produksjonsdata-per dag'!$O29</f>
        <v>0</v>
      </c>
      <c r="E29" s="19">
        <f>'produksjonsdata-Sm3'!E29*6.29/'produksjonsdata-per dag'!$O29</f>
        <v>0</v>
      </c>
      <c r="F29" s="19">
        <f>'produksjonsdata-Sm3'!F29*6.29/'produksjonsdata-per dag'!$O29</f>
        <v>0</v>
      </c>
      <c r="G29" s="19">
        <f>'produksjonsdata-Sm3'!G29*6.29/'produksjonsdata-per dag'!$O29</f>
        <v>0</v>
      </c>
      <c r="H29" s="19">
        <f>'produksjonsdata-Sm3'!H29*1000/'produksjonsdata-per dag'!$O29</f>
        <v>352.41935483870969</v>
      </c>
      <c r="I29" s="19">
        <f>'produksjonsdata-Sm3'!I29*1000/'produksjonsdata-per dag'!$O29</f>
        <v>0</v>
      </c>
      <c r="J29" s="19">
        <f>'produksjonsdata-Sm3'!J29/O29</f>
        <v>0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35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352.76666666666665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3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3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35">
      <c r="A33" s="3"/>
      <c r="B33" s="1"/>
      <c r="C33" s="2"/>
      <c r="I33" s="13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53</v>
      </c>
    </row>
    <row r="52" spans="1:4" x14ac:dyDescent="0.35">
      <c r="A52" t="s">
        <v>54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55</v>
      </c>
    </row>
    <row r="62" spans="1:4" x14ac:dyDescent="0.35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Sæle Per Henning</cp:lastModifiedBy>
  <cp:revision/>
  <cp:lastPrinted>2022-05-20T11:01:02Z</cp:lastPrinted>
  <dcterms:created xsi:type="dcterms:W3CDTF">2009-02-17T11:13:04Z</dcterms:created>
  <dcterms:modified xsi:type="dcterms:W3CDTF">2022-09-19T13:21:28Z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