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003987CE-BD95-433F-9FB8-978CF41F6C6A}" xr6:coauthVersionLast="47" xr6:coauthVersionMax="47" xr10:uidLastSave="{00000000-0000-0000-0000-000000000000}"/>
  <bookViews>
    <workbookView xWindow="38910" yWindow="2445" windowWidth="28800" windowHeight="15255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0" l="1"/>
  <c r="D26" i="20"/>
  <c r="D24" i="20"/>
  <c r="J8" i="2" l="1"/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8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<sst xmlns="http://schemas.openxmlformats.org/spreadsheetml/2006/main" count="205" uniqueCount="66">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</sst>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9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1.7498374193548389</c:v>
                </c:pt>
                <c:pt idx="10">
                  <c:v>1.7486199999999998</c:v>
                </c:pt>
                <c:pt idx="11">
                  <c:v>1.7727654838709679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1.7498374193548389</c:v>
                </c:pt>
                <c:pt idx="10">
                  <c:v>1.7486199999999998</c:v>
                </c:pt>
                <c:pt idx="11">
                  <c:v>1.7727654838709679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1.7498374193548389</c:v>
                </c:pt>
                <c:pt idx="10">
                  <c:v>1.7486199999999998</c:v>
                </c:pt>
                <c:pt idx="11">
                  <c:v>1.7727654838709679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2.5160000000000002E-2</c:v>
                </c:pt>
                <c:pt idx="9">
                  <c:v>2.4754193548387097E-2</c:v>
                </c:pt>
                <c:pt idx="10">
                  <c:v>2.4531000000000004E-2</c:v>
                </c:pt>
                <c:pt idx="11">
                  <c:v>1.9072903225806452E-2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0.16983000000000001</c:v>
                </c:pt>
                <c:pt idx="9">
                  <c:v>0.19641032258064514</c:v>
                </c:pt>
                <c:pt idx="10">
                  <c:v>0.19792533333333334</c:v>
                </c:pt>
                <c:pt idx="11">
                  <c:v>0.19072903225806451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1.7498374193548389</c:v>
                </c:pt>
                <c:pt idx="10">
                  <c:v>1.7486199999999998</c:v>
                </c:pt>
                <c:pt idx="11">
                  <c:v>1.7727654838709679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2.5160000000000002E-2</c:v>
                </c:pt>
                <c:pt idx="9">
                  <c:v>2.4754193548387097E-2</c:v>
                </c:pt>
                <c:pt idx="10">
                  <c:v>2.4531000000000004E-2</c:v>
                </c:pt>
                <c:pt idx="11">
                  <c:v>1.9072903225806452E-2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0.16983000000000001</c:v>
                </c:pt>
                <c:pt idx="9">
                  <c:v>0.19641032258064514</c:v>
                </c:pt>
                <c:pt idx="10">
                  <c:v>0.19792533333333334</c:v>
                </c:pt>
                <c:pt idx="11">
                  <c:v>0.19072903225806451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303.33333333333331</c:v>
                </c:pt>
                <c:pt idx="9">
                  <c:v>349.35483870967744</c:v>
                </c:pt>
                <c:pt idx="10">
                  <c:v>345</c:v>
                </c:pt>
                <c:pt idx="11">
                  <c:v>358.61290322580646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303.33333333333331</c:v>
                </c:pt>
                <c:pt idx="9">
                  <c:v>349.35483870967744</c:v>
                </c:pt>
                <c:pt idx="10">
                  <c:v>345</c:v>
                </c:pt>
                <c:pt idx="11">
                  <c:v>358.61290322580646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0.62463333333333326</c:v>
                </c:pt>
                <c:pt idx="4">
                  <c:v>0.61225806451612907</c:v>
                </c:pt>
                <c:pt idx="5">
                  <c:v>0.57686666666666675</c:v>
                </c:pt>
                <c:pt idx="6">
                  <c:v>0.64774193548387093</c:v>
                </c:pt>
                <c:pt idx="7">
                  <c:v>0.66387096774193555</c:v>
                </c:pt>
                <c:pt idx="8">
                  <c:v>0.59500000000000008</c:v>
                </c:pt>
                <c:pt idx="9">
                  <c:v>0.66270967741935483</c:v>
                </c:pt>
                <c:pt idx="10">
                  <c:v>0.65836666666666654</c:v>
                </c:pt>
                <c:pt idx="11">
                  <c:v>0.6738064516129032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712046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0.9392</cdr:x>
      <cdr:y>0.48002</cdr:y>
    </cdr:from>
    <cdr:to>
      <cdr:x>0.96884</cdr:x>
      <cdr:y>0.68084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224093" y="3333638"/>
          <a:ext cx="1200820" cy="274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0.92351</cdr:x>
      <cdr:y>0.38625</cdr:y>
    </cdr:from>
    <cdr:to>
      <cdr:x>0.96179</cdr:x>
      <cdr:y>0.63069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988553" y="2863396"/>
          <a:ext cx="1461649" cy="354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0.93276</cdr:x>
      <cdr:y>0.45057</cdr:y>
    </cdr:from>
    <cdr:to>
      <cdr:x>0.96839</cdr:x>
      <cdr:y>0.65141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92213" y="3129900"/>
          <a:ext cx="1200939" cy="32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0.92928</cdr:x>
      <cdr:y>0.44671</cdr:y>
    </cdr:from>
    <cdr:to>
      <cdr:x>0.96499</cdr:x>
      <cdr:y>0.65183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63465" y="3125319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01450" cy="74676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0.9068</cdr:x>
      <cdr:y>0.42342</cdr:y>
    </cdr:from>
    <cdr:to>
      <cdr:x>0.95355</cdr:x>
      <cdr:y>0.66463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915841" y="3042298"/>
          <a:ext cx="1445143" cy="43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609917" cy="74824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0.94407</cdr:x>
      <cdr:y>0.49441</cdr:y>
    </cdr:from>
    <cdr:to>
      <cdr:x>0.9946</cdr:x>
      <cdr:y>0.7068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8361924" y="3356857"/>
          <a:ext cx="1270004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0.90274</cdr:x>
      <cdr:y>0.45573</cdr:y>
    </cdr:from>
    <cdr:to>
      <cdr:x>0.94992</cdr:x>
      <cdr:y>0.6655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933452" y="3175601"/>
          <a:ext cx="1269878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5" zoomScale="90" zoomScaleNormal="90" workbookViewId="0">
      <selection activeCell="D33" sqref="D33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4.44140625" bestFit="1" customWidth="1"/>
    <col min="13" max="13" width="14.5546875" customWidth="1"/>
    <col min="14" max="14" width="13.44140625" customWidth="1"/>
    <col min="15" max="15" width="6.6640625" customWidth="1"/>
  </cols>
  <sheetData>
    <row r="2" spans="1:15" x14ac:dyDescent="0.3">
      <c r="A2" s="8"/>
      <c r="B2" s="8"/>
      <c r="C2" s="35" t="s">
        <v>0</v>
      </c>
      <c r="D2" s="35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">
      <c r="A5" s="5"/>
      <c r="B5" s="5"/>
      <c r="C5" s="34" t="s">
        <v>17</v>
      </c>
      <c r="D5" s="34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7.6" x14ac:dyDescent="0.3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3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3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3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3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3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3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3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3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3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3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3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3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3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3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3">
      <c r="A23">
        <v>2022</v>
      </c>
      <c r="B23" s="1">
        <v>44652</v>
      </c>
      <c r="C23" s="17">
        <v>8.8536193740000009</v>
      </c>
      <c r="D23" s="13">
        <v>7.93</v>
      </c>
      <c r="E23" s="13">
        <v>5.1999999999999998E-2</v>
      </c>
      <c r="F23" s="13">
        <v>0.88200000000000001</v>
      </c>
      <c r="G23" s="24">
        <f t="shared" si="0"/>
        <v>8.863999999999999</v>
      </c>
      <c r="H23" s="27">
        <v>9.8140000000000001</v>
      </c>
      <c r="I23" s="13">
        <v>9.875</v>
      </c>
      <c r="J23" s="24">
        <f t="shared" si="1"/>
        <v>18.738999999999997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3">
      <c r="A24">
        <v>2022</v>
      </c>
      <c r="B24" s="1">
        <v>44682</v>
      </c>
      <c r="C24" s="17">
        <v>8.1836980669999999</v>
      </c>
      <c r="D24" s="20">
        <v>8.06</v>
      </c>
      <c r="E24" s="25">
        <v>5.2999999999999999E-2</v>
      </c>
      <c r="F24" s="25">
        <v>0.82099999999999995</v>
      </c>
      <c r="G24" s="26">
        <f t="shared" si="0"/>
        <v>8.9340000000000011</v>
      </c>
      <c r="H24" s="17">
        <v>9.8059999999999992</v>
      </c>
      <c r="I24" s="25">
        <v>10.045999999999999</v>
      </c>
      <c r="J24" s="26">
        <f t="shared" si="1"/>
        <v>18.98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3">
      <c r="A25">
        <v>2022</v>
      </c>
      <c r="B25" s="1">
        <v>44713</v>
      </c>
      <c r="C25" s="17">
        <v>6.1993399870000001</v>
      </c>
      <c r="D25" s="20">
        <v>6.34</v>
      </c>
      <c r="E25" s="13">
        <v>0.11</v>
      </c>
      <c r="F25" s="13">
        <v>0.89500000000000002</v>
      </c>
      <c r="G25" s="26">
        <f t="shared" si="0"/>
        <v>7.3450000000000006</v>
      </c>
      <c r="H25" s="17">
        <v>10.002000000000001</v>
      </c>
      <c r="I25" s="13">
        <v>9.9610000000000003</v>
      </c>
      <c r="J25" s="24">
        <f t="shared" si="1"/>
        <v>17.306000000000001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3">
      <c r="A26">
        <v>2022</v>
      </c>
      <c r="B26" s="1">
        <v>44743</v>
      </c>
      <c r="C26" s="17">
        <v>9.101172365</v>
      </c>
      <c r="D26" s="13">
        <v>8.08</v>
      </c>
      <c r="E26" s="13">
        <v>0.11</v>
      </c>
      <c r="F26" s="13">
        <v>1.02</v>
      </c>
      <c r="G26" s="24">
        <f t="shared" si="0"/>
        <v>9.2099999999999991</v>
      </c>
      <c r="H26" s="17">
        <v>10.308</v>
      </c>
      <c r="I26" s="13">
        <v>10.87</v>
      </c>
      <c r="J26" s="24">
        <f t="shared" si="1"/>
        <v>20.079999999999998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3">
      <c r="A27">
        <v>2022</v>
      </c>
      <c r="B27" s="1">
        <v>44774</v>
      </c>
      <c r="C27" s="17">
        <v>9.022617576</v>
      </c>
      <c r="D27" s="13">
        <v>8.7889999999999997</v>
      </c>
      <c r="E27" s="13">
        <v>0.124</v>
      </c>
      <c r="F27" s="13">
        <v>0.97299999999999998</v>
      </c>
      <c r="G27" s="24">
        <f t="shared" si="0"/>
        <v>9.886000000000001</v>
      </c>
      <c r="H27" s="17">
        <v>10.318</v>
      </c>
      <c r="I27" s="13">
        <v>10.694000000000001</v>
      </c>
      <c r="J27" s="24">
        <f t="shared" si="1"/>
        <v>20.580000000000002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3">
      <c r="A28">
        <v>2022</v>
      </c>
      <c r="B28" s="1">
        <v>44805</v>
      </c>
      <c r="C28" s="17">
        <v>8.6601530259999997</v>
      </c>
      <c r="D28" s="13">
        <v>7.82</v>
      </c>
      <c r="E28" s="13">
        <v>0.12</v>
      </c>
      <c r="F28" s="13">
        <v>0.81</v>
      </c>
      <c r="G28" s="24">
        <f t="shared" si="0"/>
        <v>8.75</v>
      </c>
      <c r="H28" s="17">
        <v>9.718</v>
      </c>
      <c r="I28" s="13">
        <v>9.1</v>
      </c>
      <c r="J28" s="24">
        <f t="shared" si="1"/>
        <v>17.850000000000001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3">
      <c r="A29">
        <v>2022</v>
      </c>
      <c r="B29" s="1">
        <v>44835</v>
      </c>
      <c r="C29" s="17">
        <v>9.2765151130000003</v>
      </c>
      <c r="D29" s="13">
        <v>8.6240000000000006</v>
      </c>
      <c r="E29" s="13">
        <v>0.122</v>
      </c>
      <c r="F29" s="13">
        <v>0.96799999999999997</v>
      </c>
      <c r="G29" s="24">
        <f t="shared" si="0"/>
        <v>9.7140000000000004</v>
      </c>
      <c r="H29" s="17">
        <v>10.925000000000001</v>
      </c>
      <c r="I29" s="13">
        <v>10.83</v>
      </c>
      <c r="J29" s="24">
        <f t="shared" si="1"/>
        <v>20.544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3">
      <c r="A30">
        <v>2022</v>
      </c>
      <c r="B30" s="1">
        <v>44866</v>
      </c>
      <c r="C30" s="17">
        <v>9.0859129650000003</v>
      </c>
      <c r="D30" s="13">
        <v>8.34</v>
      </c>
      <c r="E30" s="13">
        <v>0.11700000000000001</v>
      </c>
      <c r="F30" s="13">
        <v>0.94399999999999995</v>
      </c>
      <c r="G30" s="24">
        <f t="shared" si="0"/>
        <v>9.4009999999999998</v>
      </c>
      <c r="H30" s="17">
        <v>10.583</v>
      </c>
      <c r="I30" s="13">
        <v>10.35</v>
      </c>
      <c r="J30" s="24">
        <f t="shared" si="1"/>
        <v>19.750999999999998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3">
      <c r="A31">
        <v>2022</v>
      </c>
      <c r="B31" s="1">
        <v>44896</v>
      </c>
      <c r="C31" s="17">
        <v>9.6826945809999998</v>
      </c>
      <c r="D31" s="18">
        <v>8.7370000000000001</v>
      </c>
      <c r="E31" s="18">
        <v>9.4E-2</v>
      </c>
      <c r="F31" s="18">
        <v>0.94</v>
      </c>
      <c r="G31" s="21">
        <f t="shared" si="0"/>
        <v>9.770999999999999</v>
      </c>
      <c r="H31" s="17">
        <v>10.941000000000001</v>
      </c>
      <c r="I31" s="18">
        <v>11.117000000000001</v>
      </c>
      <c r="J31" s="21">
        <f t="shared" si="1"/>
        <v>20.887999999999998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3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3">
      <c r="A33" s="3"/>
      <c r="B33" s="1"/>
      <c r="C33" s="2"/>
      <c r="D33" s="11"/>
      <c r="E33" s="11"/>
      <c r="F33" s="18"/>
      <c r="I33" s="18"/>
    </row>
    <row r="34" spans="1:10" ht="16.2" x14ac:dyDescent="0.3">
      <c r="A34" t="s">
        <v>62</v>
      </c>
    </row>
    <row r="35" spans="1:10" x14ac:dyDescent="0.3">
      <c r="A35" t="s">
        <v>65</v>
      </c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31</v>
      </c>
    </row>
    <row r="41" spans="1:10" x14ac:dyDescent="0.3">
      <c r="A41" t="s">
        <v>32</v>
      </c>
    </row>
    <row r="42" spans="1:10" x14ac:dyDescent="0.3">
      <c r="A42" t="s">
        <v>33</v>
      </c>
    </row>
    <row r="43" spans="1:10" x14ac:dyDescent="0.3">
      <c r="A43" t="s">
        <v>34</v>
      </c>
    </row>
    <row r="44" spans="1:10" x14ac:dyDescent="0.3">
      <c r="A44" t="s">
        <v>35</v>
      </c>
    </row>
    <row r="45" spans="1:10" x14ac:dyDescent="0.3">
      <c r="A45" t="s">
        <v>36</v>
      </c>
    </row>
    <row r="48" spans="1:10" x14ac:dyDescent="0.3">
      <c r="A48" s="3" t="s">
        <v>37</v>
      </c>
      <c r="B48" s="3"/>
      <c r="C48" s="3"/>
      <c r="D48" s="3" t="s">
        <v>38</v>
      </c>
    </row>
    <row r="49" spans="1:4" ht="15.6" x14ac:dyDescent="0.3">
      <c r="A49" t="s">
        <v>39</v>
      </c>
      <c r="D49" s="12" t="s">
        <v>40</v>
      </c>
    </row>
    <row r="50" spans="1:4" x14ac:dyDescent="0.3">
      <c r="A50" t="s">
        <v>41</v>
      </c>
      <c r="D50" t="s">
        <v>42</v>
      </c>
    </row>
    <row r="51" spans="1:4" x14ac:dyDescent="0.3">
      <c r="A51" t="s">
        <v>43</v>
      </c>
    </row>
    <row r="52" spans="1:4" x14ac:dyDescent="0.3">
      <c r="A52" t="s">
        <v>8</v>
      </c>
    </row>
    <row r="53" spans="1:4" x14ac:dyDescent="0.3">
      <c r="A53" t="s">
        <v>44</v>
      </c>
    </row>
    <row r="54" spans="1:4" x14ac:dyDescent="0.3">
      <c r="A54" t="s">
        <v>45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46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43</v>
      </c>
    </row>
    <row r="62" spans="1:4" x14ac:dyDescent="0.3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4" zoomScaleNormal="100" workbookViewId="0">
      <selection activeCell="G31" sqref="G31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5.44140625" customWidth="1"/>
    <col min="11" max="11" width="12.5546875" customWidth="1"/>
    <col min="13" max="13" width="14.5546875" customWidth="1"/>
    <col min="14" max="14" width="13.44140625" customWidth="1"/>
    <col min="15" max="15" width="10.5546875" bestFit="1" customWidth="1"/>
  </cols>
  <sheetData>
    <row r="2" spans="1:16" x14ac:dyDescent="0.3">
      <c r="A2" s="8"/>
      <c r="B2" s="8"/>
      <c r="C2" s="35" t="s">
        <v>0</v>
      </c>
      <c r="D2" s="35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3">
      <c r="A5" s="5"/>
      <c r="B5" s="5"/>
      <c r="C5" s="34" t="s">
        <v>17</v>
      </c>
      <c r="D5" s="34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57.6" x14ac:dyDescent="0.3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3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3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3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3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3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3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3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3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3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3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3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3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3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3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3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3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1.6626566666666667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1.8584853333333331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0.62463333333333326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3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1.6354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1.8127374193548389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0.61225806451612907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3">
      <c r="A25" s="30">
        <v>2022</v>
      </c>
      <c r="B25" s="31">
        <v>44713</v>
      </c>
      <c r="C25" s="29">
        <f>'produksjonsdata-Sm3'!C25*6.29/'produksjonsdata-per dag'!$O25</f>
        <v>1.2997949506076667</v>
      </c>
      <c r="D25" s="29">
        <f>'produksjonsdata-Sm3'!D25*6.29/'produksjonsdata-per dag'!$O25</f>
        <v>1.3292866666666667</v>
      </c>
      <c r="E25" s="29">
        <f>'produksjonsdata-Sm3'!E25*6.29/'produksjonsdata-per dag'!$O25</f>
        <v>2.3063333333333332E-2</v>
      </c>
      <c r="F25" s="29">
        <f>'produksjonsdata-Sm3'!F25*6.29/'produksjonsdata-per dag'!$O25</f>
        <v>0.18765166666666666</v>
      </c>
      <c r="G25" s="29">
        <f>'produksjonsdata-Sm3'!G25*6.29/'produksjonsdata-per dag'!$O25</f>
        <v>1.5400016666666667</v>
      </c>
      <c r="H25" s="29">
        <f>'produksjonsdata-Sm3'!H25*1000/'produksjonsdata-per dag'!$O25</f>
        <v>333.4</v>
      </c>
      <c r="I25" s="29">
        <f>'produksjonsdata-Sm3'!I25*1000/'produksjonsdata-per dag'!$O25</f>
        <v>332.03333333333336</v>
      </c>
      <c r="J25" s="29">
        <f>'produksjonsdata-Sm3'!J25/O25</f>
        <v>0.57686666666666675</v>
      </c>
      <c r="K25" s="29">
        <f>'produksjonsdata-Sm3'!K25*6.29/'produksjonsdata-per dag'!$O25</f>
        <v>2.2274197271666667E-2</v>
      </c>
      <c r="L25" s="29">
        <f>'produksjonsdata-Sm3'!L25*6.29/'produksjonsdata-per dag'!$O25</f>
        <v>0.20610233333333333</v>
      </c>
      <c r="M25" s="29">
        <f t="shared" si="3"/>
        <v>1.5281714812126668</v>
      </c>
      <c r="N25" s="32">
        <f>'produksjonsdata-Sm3'!N25</f>
        <v>0.57635254073333342</v>
      </c>
      <c r="O25" s="30">
        <f t="shared" si="1"/>
        <v>30</v>
      </c>
      <c r="P25" s="30">
        <f t="shared" si="2"/>
        <v>1617.6430155246503</v>
      </c>
      <c r="S25" s="28"/>
    </row>
    <row r="26" spans="1:19" x14ac:dyDescent="0.3">
      <c r="A26">
        <v>2022</v>
      </c>
      <c r="B26" s="1">
        <v>44743</v>
      </c>
      <c r="C26" s="19">
        <f>'produksjonsdata-Sm3'!C26*6.29/'produksjonsdata-per dag'!$O26</f>
        <v>1.8466572314790324</v>
      </c>
      <c r="D26" s="29">
        <f>'produksjonsdata-Sm3'!D26*6.29/'produksjonsdata-per dag'!$O26</f>
        <v>1.639458064516129</v>
      </c>
      <c r="E26" s="19">
        <f>'produksjonsdata-Sm3'!E26*6.29/'produksjonsdata-per dag'!$O26</f>
        <v>2.2319354838709678E-2</v>
      </c>
      <c r="F26" s="19">
        <f>'produksjonsdata-Sm3'!F26*6.29/'produksjonsdata-per dag'!$O26</f>
        <v>0.20696129032258065</v>
      </c>
      <c r="G26" s="19">
        <f>'produksjonsdata-Sm3'!G26*6.29/'produksjonsdata-per dag'!$O26</f>
        <v>1.8687387096774191</v>
      </c>
      <c r="H26" s="19">
        <f>'produksjonsdata-Sm3'!H26*1000/'produksjonsdata-per dag'!$O26</f>
        <v>332.51612903225805</v>
      </c>
      <c r="I26" s="19">
        <f>'produksjonsdata-Sm3'!I26*1000/'produksjonsdata-per dag'!$O26</f>
        <v>350.64516129032256</v>
      </c>
      <c r="J26" s="19">
        <f>'produksjonsdata-Sm3'!J26/O26</f>
        <v>0.64774193548387093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3">
      <c r="A27">
        <v>2022</v>
      </c>
      <c r="B27" s="1">
        <v>44774</v>
      </c>
      <c r="C27" s="19">
        <f>'produksjonsdata-Sm3'!C27*6.29/'produksjonsdata-per dag'!$O27</f>
        <v>1.8307182113883871</v>
      </c>
      <c r="D27" s="29">
        <f>'produksjonsdata-Sm3'!D27*6.29/'produksjonsdata-per dag'!$O27</f>
        <v>1.7833164516129032</v>
      </c>
      <c r="E27" s="29">
        <f>'produksjonsdata-Sm3'!E27*6.29/'produksjonsdata-per dag'!$O27</f>
        <v>2.5159999999999998E-2</v>
      </c>
      <c r="F27" s="29">
        <f>'produksjonsdata-Sm3'!F27*6.29/'produksjonsdata-per dag'!$O27</f>
        <v>0.19742483870967742</v>
      </c>
      <c r="G27" s="29">
        <f>'produksjonsdata-Sm3'!G27*6.29/'produksjonsdata-per dag'!$O27</f>
        <v>2.0059012903225808</v>
      </c>
      <c r="H27" s="19">
        <f>'produksjonsdata-Sm3'!H27*1000/'produksjonsdata-per dag'!$O27</f>
        <v>332.83870967741933</v>
      </c>
      <c r="I27" s="29">
        <f>'produksjonsdata-Sm3'!I27*1000/'produksjonsdata-per dag'!$O27</f>
        <v>344.96774193548384</v>
      </c>
      <c r="J27" s="29">
        <f>'produksjonsdata-Sm3'!J27/O27</f>
        <v>0.66387096774193555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3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1.6395933333333335</v>
      </c>
      <c r="E28" s="19">
        <f>'produksjonsdata-Sm3'!E28*6.29/'produksjonsdata-per dag'!$O28</f>
        <v>2.5160000000000002E-2</v>
      </c>
      <c r="F28" s="19">
        <f>'produksjonsdata-Sm3'!F28*6.29/'produksjonsdata-per dag'!$O28</f>
        <v>0.16983000000000001</v>
      </c>
      <c r="G28" s="19">
        <f>'produksjonsdata-Sm3'!G28*6.29/'produksjonsdata-per dag'!$O28</f>
        <v>1.8345833333333335</v>
      </c>
      <c r="H28" s="19">
        <f>'produksjonsdata-Sm3'!H28*1000/'produksjonsdata-per dag'!$O28</f>
        <v>323.93333333333334</v>
      </c>
      <c r="I28" s="19">
        <f>'produksjonsdata-Sm3'!I28*1000/'produksjonsdata-per dag'!$O28</f>
        <v>303.33333333333331</v>
      </c>
      <c r="J28" s="19">
        <f>'produksjonsdata-Sm3'!J28/O28</f>
        <v>0.59500000000000008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3">
      <c r="A29">
        <v>2022</v>
      </c>
      <c r="B29" s="1">
        <v>44835</v>
      </c>
      <c r="C29" s="19">
        <f>'produksjonsdata-Sm3'!C29*6.29/'produksjonsdata-per dag'!$O29</f>
        <v>1.88223484067</v>
      </c>
      <c r="D29" s="29">
        <f>'produksjonsdata-Sm3'!D29*6.29/'produksjonsdata-per dag'!$O29</f>
        <v>1.7498374193548389</v>
      </c>
      <c r="E29" s="29">
        <f>'produksjonsdata-Sm3'!E29*6.29/'produksjonsdata-per dag'!$O29</f>
        <v>2.4754193548387097E-2</v>
      </c>
      <c r="F29" s="29">
        <f>'produksjonsdata-Sm3'!F29*6.29/'produksjonsdata-per dag'!$O29</f>
        <v>0.19641032258064514</v>
      </c>
      <c r="G29" s="29">
        <f>'produksjonsdata-Sm3'!G29*6.29/'produksjonsdata-per dag'!$O29</f>
        <v>1.971001935483871</v>
      </c>
      <c r="H29" s="19">
        <f>'produksjonsdata-Sm3'!H29*1000/'produksjonsdata-per dag'!$O29</f>
        <v>352.41935483870969</v>
      </c>
      <c r="I29" s="29">
        <f>'produksjonsdata-Sm3'!I29*1000/'produksjonsdata-per dag'!$O29</f>
        <v>349.35483870967744</v>
      </c>
      <c r="J29" s="29">
        <f>'produksjonsdata-Sm3'!J29/O29</f>
        <v>0.66270967741935483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3">
      <c r="A30">
        <v>2022</v>
      </c>
      <c r="B30" s="1">
        <v>44866</v>
      </c>
      <c r="C30" s="19">
        <f>'produksjonsdata-Sm3'!C30*6.29/'produksjonsdata-per dag'!$O30</f>
        <v>1.9050130849950002</v>
      </c>
      <c r="D30" s="29">
        <f>'produksjonsdata-Sm3'!D30*6.29/'produksjonsdata-per dag'!$O30</f>
        <v>1.7486199999999998</v>
      </c>
      <c r="E30" s="29">
        <f>'produksjonsdata-Sm3'!E30*6.29/'produksjonsdata-per dag'!$O30</f>
        <v>2.4531000000000004E-2</v>
      </c>
      <c r="F30" s="29">
        <f>'produksjonsdata-Sm3'!F30*6.29/'produksjonsdata-per dag'!$O30</f>
        <v>0.19792533333333334</v>
      </c>
      <c r="G30" s="29">
        <f>'produksjonsdata-Sm3'!G30*6.29/'produksjonsdata-per dag'!$O30</f>
        <v>1.9710763333333332</v>
      </c>
      <c r="H30" s="19">
        <f>'produksjonsdata-Sm3'!H30*1000/'produksjonsdata-per dag'!$O30</f>
        <v>352.76666666666665</v>
      </c>
      <c r="I30" s="29">
        <f>'produksjonsdata-Sm3'!I30*1000/'produksjonsdata-per dag'!$O30</f>
        <v>345</v>
      </c>
      <c r="J30" s="29">
        <f>'produksjonsdata-Sm3'!J30/O30</f>
        <v>0.65836666666666654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3">
      <c r="A31">
        <v>2022</v>
      </c>
      <c r="B31" s="1">
        <v>44896</v>
      </c>
      <c r="C31" s="19">
        <f>'produksjonsdata-Sm3'!C31*6.29/'produksjonsdata-per dag'!$O31</f>
        <v>1.9646499649835485</v>
      </c>
      <c r="D31" s="33">
        <f>'produksjonsdata-Sm3'!D31*6.29/'produksjonsdata-per dag'!$O31</f>
        <v>1.7727654838709679</v>
      </c>
      <c r="E31" s="33">
        <f>'produksjonsdata-Sm3'!E31*6.29/'produksjonsdata-per dag'!$O31</f>
        <v>1.9072903225806452E-2</v>
      </c>
      <c r="F31" s="33">
        <f>'produksjonsdata-Sm3'!F31*6.29/'produksjonsdata-per dag'!$O31</f>
        <v>0.19072903225806451</v>
      </c>
      <c r="G31" s="33">
        <f>'produksjonsdata-Sm3'!G31*6.29/'produksjonsdata-per dag'!$O31</f>
        <v>1.9825674193548384</v>
      </c>
      <c r="H31" s="19">
        <f>'produksjonsdata-Sm3'!H31*1000/'produksjonsdata-per dag'!$O31</f>
        <v>352.93548387096774</v>
      </c>
      <c r="I31" s="33">
        <f>'produksjonsdata-Sm3'!I31*1000/'produksjonsdata-per dag'!$O31</f>
        <v>358.61290322580646</v>
      </c>
      <c r="J31" s="33">
        <f>'produksjonsdata-Sm3'!J31/O31</f>
        <v>0.6738064516129032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3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3">
      <c r="A33" s="3"/>
      <c r="B33" s="1"/>
      <c r="C33" s="2"/>
      <c r="I33" s="13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31</v>
      </c>
    </row>
    <row r="41" spans="1:10" x14ac:dyDescent="0.3">
      <c r="A41" t="s">
        <v>32</v>
      </c>
    </row>
    <row r="42" spans="1:10" x14ac:dyDescent="0.3">
      <c r="A42" t="s">
        <v>33</v>
      </c>
    </row>
    <row r="43" spans="1:10" x14ac:dyDescent="0.3">
      <c r="A43" t="s">
        <v>34</v>
      </c>
    </row>
    <row r="44" spans="1:10" x14ac:dyDescent="0.3">
      <c r="A44" t="s">
        <v>35</v>
      </c>
    </row>
    <row r="45" spans="1:10" x14ac:dyDescent="0.3">
      <c r="A45" t="s">
        <v>36</v>
      </c>
    </row>
    <row r="48" spans="1:10" x14ac:dyDescent="0.3">
      <c r="A48" s="3" t="s">
        <v>37</v>
      </c>
      <c r="B48" s="3"/>
      <c r="C48" s="3"/>
      <c r="D48" s="3" t="s">
        <v>38</v>
      </c>
    </row>
    <row r="49" spans="1:4" ht="15.6" x14ac:dyDescent="0.3">
      <c r="A49" t="s">
        <v>39</v>
      </c>
      <c r="D49" s="12" t="s">
        <v>40</v>
      </c>
    </row>
    <row r="50" spans="1:4" x14ac:dyDescent="0.3">
      <c r="A50" t="s">
        <v>41</v>
      </c>
      <c r="D50" t="s">
        <v>42</v>
      </c>
    </row>
    <row r="51" spans="1:4" x14ac:dyDescent="0.3">
      <c r="A51" t="s">
        <v>53</v>
      </c>
    </row>
    <row r="52" spans="1:4" x14ac:dyDescent="0.3">
      <c r="A52" t="s">
        <v>54</v>
      </c>
    </row>
    <row r="53" spans="1:4" x14ac:dyDescent="0.3">
      <c r="A53" t="s">
        <v>44</v>
      </c>
    </row>
    <row r="54" spans="1:4" x14ac:dyDescent="0.3">
      <c r="A54" t="s">
        <v>45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46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55</v>
      </c>
    </row>
    <row r="62" spans="1:4" x14ac:dyDescent="0.3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2022-05-20T11:01:02Z</cp:lastPrinted>
  <dcterms:created xsi:type="dcterms:W3CDTF">2009-02-17T11:13:04Z</dcterms:created>
  <dcterms:modified xsi:type="dcterms:W3CDTF">2023-01-19T07:14:54Z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