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55DE9407-4DE8-4FC2-A8A1-40D86C1FB2D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"/>
  <c r="J8" i="20" s="1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<sst xmlns="http://schemas.openxmlformats.org/spreadsheetml/2006/main" count="205" uniqueCount="66">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</sst>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3" fillId="5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1.2982559999999999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1.2982559999999999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1.2982559999999999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1.8241E-2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0.21260200000000001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1.663705</c:v>
                </c:pt>
                <c:pt idx="4">
                  <c:v>1.6262693548387099</c:v>
                </c:pt>
                <c:pt idx="5">
                  <c:v>1.2982559999999999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1.8241E-2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0.21260200000000001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334.23333333333335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334.23333333333335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0.62480000000000002</c:v>
                </c:pt>
                <c:pt idx="4">
                  <c:v>0.61080645161290326</c:v>
                </c:pt>
                <c:pt idx="5">
                  <c:v>0.57733333333333337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944245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713316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0.46085</cdr:x>
      <cdr:y>0.47255</cdr:y>
    </cdr:from>
    <cdr:to>
      <cdr:x>0.51539</cdr:x>
      <cdr:y>0.71502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694804" y="4950089"/>
          <a:ext cx="2176088" cy="757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0.48947</cdr:x>
      <cdr:y>0.45245</cdr:y>
    </cdr:from>
    <cdr:to>
      <cdr:x>0.54171</cdr:x>
      <cdr:y>0.65068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275090" y="4587124"/>
          <a:ext cx="1779048" cy="725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0.50304</cdr:x>
      <cdr:y>0.3487</cdr:y>
    </cdr:from>
    <cdr:to>
      <cdr:x>0.552</cdr:x>
      <cdr:y>0.58056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289980" y="3829710"/>
          <a:ext cx="2080866" cy="680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0.49996</cdr:x>
      <cdr:y>0.34927</cdr:y>
    </cdr:from>
    <cdr:to>
      <cdr:x>0.55104</cdr:x>
      <cdr:y>0.58774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228044" y="3849004"/>
          <a:ext cx="2139684" cy="709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0.48043</cdr:x>
      <cdr:y>0.46488</cdr:y>
    </cdr:from>
    <cdr:to>
      <cdr:x>0.52718</cdr:x>
      <cdr:y>0.70609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933564" y="4927816"/>
          <a:ext cx="2164269" cy="65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0.51195</cdr:x>
      <cdr:y>0.50968</cdr:y>
    </cdr:from>
    <cdr:to>
      <cdr:x>0.56248</cdr:x>
      <cdr:y>0.72207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29057" y="5175378"/>
          <a:ext cx="1906130" cy="703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0.45142</cdr:x>
      <cdr:y>0.47542</cdr:y>
    </cdr:from>
    <cdr:to>
      <cdr:x>0.4986</cdr:x>
      <cdr:y>0.68519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647242" y="4947838"/>
          <a:ext cx="1907037" cy="655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zoomScale="90" zoomScaleNormal="90" workbookViewId="0">
      <selection activeCell="J25" sqref="J25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4.42578125" bestFit="1" customWidth="1"/>
    <col min="13" max="13" width="14.5703125" customWidth="1"/>
    <col min="14" max="14" width="13.42578125" customWidth="1"/>
    <col min="15" max="15" width="6.85546875" customWidth="1"/>
  </cols>
  <sheetData>
    <row r="2" spans="1:15" x14ac:dyDescent="0.2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2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2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2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2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2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2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2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2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2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2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2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2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2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25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25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25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25">
      <c r="A23">
        <v>2022</v>
      </c>
      <c r="B23" s="1">
        <v>44652</v>
      </c>
      <c r="C23" s="17">
        <v>8.8536193740000009</v>
      </c>
      <c r="D23" s="13">
        <v>7.9349999999999996</v>
      </c>
      <c r="E23" s="13">
        <v>5.1999999999999998E-2</v>
      </c>
      <c r="F23" s="13">
        <v>0.88200000000000001</v>
      </c>
      <c r="G23" s="24">
        <f t="shared" si="0"/>
        <v>8.8689999999999998</v>
      </c>
      <c r="H23" s="27">
        <v>9.8140000000000001</v>
      </c>
      <c r="I23" s="13">
        <v>9.875</v>
      </c>
      <c r="J23" s="24">
        <f t="shared" si="1"/>
        <v>18.744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25">
      <c r="A24">
        <v>2022</v>
      </c>
      <c r="B24" s="1">
        <v>44682</v>
      </c>
      <c r="C24" s="17">
        <v>8.1836980669999999</v>
      </c>
      <c r="D24" s="20">
        <v>8.0150000000000006</v>
      </c>
      <c r="E24" s="25">
        <v>5.2999999999999999E-2</v>
      </c>
      <c r="F24" s="25">
        <v>0.82099999999999995</v>
      </c>
      <c r="G24" s="26">
        <f t="shared" si="0"/>
        <v>8.8890000000000011</v>
      </c>
      <c r="H24" s="17">
        <v>9.8059999999999992</v>
      </c>
      <c r="I24" s="25">
        <v>10.045999999999999</v>
      </c>
      <c r="J24" s="26">
        <f t="shared" si="1"/>
        <v>18.935000000000002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25">
      <c r="A25">
        <v>2022</v>
      </c>
      <c r="B25" s="1">
        <v>44713</v>
      </c>
      <c r="C25" s="17">
        <v>6.1993399870000001</v>
      </c>
      <c r="D25" s="18">
        <v>6.1920000000000002</v>
      </c>
      <c r="E25" s="18">
        <v>8.6999999999999994E-2</v>
      </c>
      <c r="F25" s="18">
        <v>1.014</v>
      </c>
      <c r="G25" s="21">
        <f t="shared" si="0"/>
        <v>7.2930000000000001</v>
      </c>
      <c r="H25" s="17">
        <v>10.002000000000001</v>
      </c>
      <c r="I25" s="18">
        <v>10.026999999999999</v>
      </c>
      <c r="J25" s="21">
        <f t="shared" si="1"/>
        <v>17.32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25">
      <c r="A26">
        <v>2022</v>
      </c>
      <c r="B26" s="1">
        <v>44743</v>
      </c>
      <c r="C26" s="17">
        <v>9.101172365</v>
      </c>
      <c r="D26" s="18"/>
      <c r="E26" s="18"/>
      <c r="F26" s="18"/>
      <c r="G26" s="21">
        <f t="shared" si="0"/>
        <v>0</v>
      </c>
      <c r="H26" s="17">
        <v>10.308</v>
      </c>
      <c r="I26" s="18"/>
      <c r="J26" s="21">
        <f t="shared" si="1"/>
        <v>0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25">
      <c r="A27">
        <v>2022</v>
      </c>
      <c r="B27" s="1">
        <v>44774</v>
      </c>
      <c r="C27" s="17">
        <v>9.022617576</v>
      </c>
      <c r="D27" s="18"/>
      <c r="E27" s="18"/>
      <c r="F27" s="18"/>
      <c r="G27" s="21">
        <f t="shared" si="0"/>
        <v>0</v>
      </c>
      <c r="H27" s="17">
        <v>10.318</v>
      </c>
      <c r="I27" s="18"/>
      <c r="J27" s="21">
        <f t="shared" si="1"/>
        <v>0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25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9.718</v>
      </c>
      <c r="I28" s="18"/>
      <c r="J28" s="21">
        <f t="shared" si="1"/>
        <v>0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25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10.925000000000001</v>
      </c>
      <c r="I29" s="18"/>
      <c r="J29" s="21">
        <f t="shared" si="1"/>
        <v>0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2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2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4" spans="1:10" ht="17.25" x14ac:dyDescent="0.25">
      <c r="A34" t="s">
        <v>62</v>
      </c>
    </row>
    <row r="35" spans="1:10" x14ac:dyDescent="0.25">
      <c r="A35" t="s">
        <v>65</v>
      </c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31</v>
      </c>
    </row>
    <row r="41" spans="1:10" x14ac:dyDescent="0.25">
      <c r="A41" t="s">
        <v>32</v>
      </c>
    </row>
    <row r="42" spans="1:10" x14ac:dyDescent="0.25">
      <c r="A42" t="s">
        <v>33</v>
      </c>
    </row>
    <row r="43" spans="1:10" x14ac:dyDescent="0.25">
      <c r="A43" t="s">
        <v>34</v>
      </c>
    </row>
    <row r="44" spans="1:10" x14ac:dyDescent="0.25">
      <c r="A44" t="s">
        <v>35</v>
      </c>
    </row>
    <row r="45" spans="1:10" x14ac:dyDescent="0.25">
      <c r="A45" t="s">
        <v>36</v>
      </c>
    </row>
    <row r="48" spans="1:10" x14ac:dyDescent="0.25">
      <c r="A48" s="3" t="s">
        <v>37</v>
      </c>
      <c r="B48" s="3"/>
      <c r="C48" s="3"/>
      <c r="D48" s="3" t="s">
        <v>38</v>
      </c>
    </row>
    <row r="49" spans="1:4" ht="15.75" x14ac:dyDescent="0.25">
      <c r="A49" t="s">
        <v>39</v>
      </c>
      <c r="D49" s="12" t="s">
        <v>40</v>
      </c>
    </row>
    <row r="50" spans="1:4" x14ac:dyDescent="0.25">
      <c r="A50" t="s">
        <v>41</v>
      </c>
      <c r="D50" t="s">
        <v>42</v>
      </c>
    </row>
    <row r="51" spans="1:4" x14ac:dyDescent="0.25">
      <c r="A51" t="s">
        <v>43</v>
      </c>
    </row>
    <row r="52" spans="1:4" x14ac:dyDescent="0.25">
      <c r="A52" t="s">
        <v>8</v>
      </c>
    </row>
    <row r="53" spans="1:4" x14ac:dyDescent="0.25">
      <c r="A53" t="s">
        <v>44</v>
      </c>
    </row>
    <row r="54" spans="1:4" x14ac:dyDescent="0.25">
      <c r="A54" t="s">
        <v>45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46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43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abSelected="1" topLeftCell="A4" zoomScaleNormal="100" workbookViewId="0">
      <selection activeCell="H25" sqref="H25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25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25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60" x14ac:dyDescent="0.2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25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2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2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2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2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2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2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2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2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2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2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2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2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2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2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2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2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1.663705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1.8595336666666666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0.62480000000000002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2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1.6262693548387099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1.8036067741935486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0.61080645161290326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25">
      <c r="A25" s="33">
        <v>2022</v>
      </c>
      <c r="B25" s="34">
        <v>44713</v>
      </c>
      <c r="C25" s="32">
        <f>'produksjonsdata-Sm3'!C25*6.29/'produksjonsdata-per dag'!$O25</f>
        <v>1.2997949506076667</v>
      </c>
      <c r="D25" s="30">
        <f>'produksjonsdata-Sm3'!D25*6.29/'produksjonsdata-per dag'!$O25</f>
        <v>1.2982559999999999</v>
      </c>
      <c r="E25" s="30">
        <f>'produksjonsdata-Sm3'!E25*6.29/'produksjonsdata-per dag'!$O25</f>
        <v>1.8241E-2</v>
      </c>
      <c r="F25" s="30">
        <f>'produksjonsdata-Sm3'!F25*6.29/'produksjonsdata-per dag'!$O25</f>
        <v>0.21260200000000001</v>
      </c>
      <c r="G25" s="30">
        <f>'produksjonsdata-Sm3'!G25*6.29/'produksjonsdata-per dag'!$O25</f>
        <v>1.529099</v>
      </c>
      <c r="H25" s="32">
        <f>'produksjonsdata-Sm3'!H25*1000/'produksjonsdata-per dag'!$O25</f>
        <v>333.4</v>
      </c>
      <c r="I25" s="30">
        <f>'produksjonsdata-Sm3'!I25*1000/'produksjonsdata-per dag'!$O25</f>
        <v>334.23333333333335</v>
      </c>
      <c r="J25" s="30">
        <f>'produksjonsdata-Sm3'!J25/O25</f>
        <v>0.57733333333333337</v>
      </c>
      <c r="K25" s="32">
        <f>'produksjonsdata-Sm3'!K25*6.29/'produksjonsdata-per dag'!$O25</f>
        <v>2.2274197271666667E-2</v>
      </c>
      <c r="L25" s="32">
        <f>'produksjonsdata-Sm3'!L25*6.29/'produksjonsdata-per dag'!$O25</f>
        <v>0.20610233333333333</v>
      </c>
      <c r="M25" s="32">
        <f t="shared" si="3"/>
        <v>1.5281714812126668</v>
      </c>
      <c r="N25" s="27">
        <f>'produksjonsdata-Sm3'!N25</f>
        <v>0.57635254073333342</v>
      </c>
      <c r="O25" s="33">
        <f t="shared" si="1"/>
        <v>30</v>
      </c>
      <c r="P25" s="33">
        <f t="shared" si="2"/>
        <v>1617.6430155246503</v>
      </c>
      <c r="S25" s="31"/>
    </row>
    <row r="26" spans="1:19" x14ac:dyDescent="0.25">
      <c r="A26">
        <v>2022</v>
      </c>
      <c r="B26" s="1">
        <v>44743</v>
      </c>
      <c r="C26" s="19">
        <f>'produksjonsdata-Sm3'!C26*6.29/'produksjonsdata-per dag'!$O26</f>
        <v>1.8466572314790324</v>
      </c>
      <c r="D26" s="19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332.51612903225805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25">
      <c r="A27">
        <v>2022</v>
      </c>
      <c r="B27" s="1">
        <v>44774</v>
      </c>
      <c r="C27" s="19">
        <f>'produksjonsdata-Sm3'!C27*6.29/'produksjonsdata-per dag'!$O27</f>
        <v>1.8307182113883871</v>
      </c>
      <c r="D27" s="19">
        <f>'produksjonsdata-Sm3'!D27*6.29/'produksjonsdata-per dag'!$O27</f>
        <v>0</v>
      </c>
      <c r="E27" s="19">
        <f>'produksjonsdata-Sm3'!E27*6.29/'produksjonsdata-per dag'!$O27</f>
        <v>0</v>
      </c>
      <c r="F27" s="19">
        <f>'produksjonsdata-Sm3'!F27*6.29/'produksjonsdata-per dag'!$O27</f>
        <v>0</v>
      </c>
      <c r="G27" s="19">
        <f>'produksjonsdata-Sm3'!G27*6.29/'produksjonsdata-per dag'!$O27</f>
        <v>0</v>
      </c>
      <c r="H27" s="19">
        <f>'produksjonsdata-Sm3'!H27*1000/'produksjonsdata-per dag'!$O27</f>
        <v>332.83870967741933</v>
      </c>
      <c r="I27" s="19">
        <f>'produksjonsdata-Sm3'!I27*1000/'produksjonsdata-per dag'!$O27</f>
        <v>0</v>
      </c>
      <c r="J27" s="19">
        <f>'produksjonsdata-Sm3'!J27/O27</f>
        <v>0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2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323.93333333333334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25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352.41935483870969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25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2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2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28</v>
      </c>
    </row>
    <row r="37" spans="1:10" x14ac:dyDescent="0.25">
      <c r="A37" s="11" t="s">
        <v>29</v>
      </c>
    </row>
    <row r="38" spans="1:10" x14ac:dyDescent="0.25">
      <c r="A38" s="11"/>
    </row>
    <row r="39" spans="1:10" x14ac:dyDescent="0.25">
      <c r="A39" s="3" t="s">
        <v>30</v>
      </c>
    </row>
    <row r="40" spans="1:10" x14ac:dyDescent="0.25">
      <c r="A40" t="s">
        <v>31</v>
      </c>
    </row>
    <row r="41" spans="1:10" x14ac:dyDescent="0.25">
      <c r="A41" t="s">
        <v>32</v>
      </c>
    </row>
    <row r="42" spans="1:10" x14ac:dyDescent="0.25">
      <c r="A42" t="s">
        <v>33</v>
      </c>
    </row>
    <row r="43" spans="1:10" x14ac:dyDescent="0.25">
      <c r="A43" t="s">
        <v>34</v>
      </c>
    </row>
    <row r="44" spans="1:10" x14ac:dyDescent="0.25">
      <c r="A44" t="s">
        <v>35</v>
      </c>
    </row>
    <row r="45" spans="1:10" x14ac:dyDescent="0.25">
      <c r="A45" t="s">
        <v>36</v>
      </c>
    </row>
    <row r="48" spans="1:10" x14ac:dyDescent="0.25">
      <c r="A48" s="3" t="s">
        <v>37</v>
      </c>
      <c r="B48" s="3"/>
      <c r="C48" s="3"/>
      <c r="D48" s="3" t="s">
        <v>38</v>
      </c>
    </row>
    <row r="49" spans="1:4" ht="15.75" x14ac:dyDescent="0.25">
      <c r="A49" t="s">
        <v>39</v>
      </c>
      <c r="D49" s="12" t="s">
        <v>40</v>
      </c>
    </row>
    <row r="50" spans="1:4" x14ac:dyDescent="0.25">
      <c r="A50" t="s">
        <v>41</v>
      </c>
      <c r="D50" t="s">
        <v>42</v>
      </c>
    </row>
    <row r="51" spans="1:4" x14ac:dyDescent="0.25">
      <c r="A51" t="s">
        <v>53</v>
      </c>
    </row>
    <row r="52" spans="1:4" x14ac:dyDescent="0.25">
      <c r="A52" t="s">
        <v>54</v>
      </c>
    </row>
    <row r="53" spans="1:4" x14ac:dyDescent="0.25">
      <c r="A53" t="s">
        <v>44</v>
      </c>
    </row>
    <row r="54" spans="1:4" x14ac:dyDescent="0.25">
      <c r="A54" t="s">
        <v>45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46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55</v>
      </c>
    </row>
    <row r="62" spans="1:4" x14ac:dyDescent="0.25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Sæle Per Henning</cp:lastModifiedBy>
  <cp:revision/>
  <cp:lastPrinted>2022-05-20T11:01:02Z</cp:lastPrinted>
  <dcterms:created xsi:type="dcterms:W3CDTF">2009-02-17T11:13:04Z</dcterms:created>
  <dcterms:modified xsi:type="dcterms:W3CDTF">2022-07-19T10:14:49Z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