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44F48CF6-0C5B-4F54-9BEE-1C5108882B6A}" xr6:coauthVersionLast="47" xr6:coauthVersionMax="47" xr10:uidLastSave="{00000000-0000-0000-0000-000000000000}"/>
  <bookViews>
    <workbookView xWindow="38280" yWindow="1410" windowWidth="29040" windowHeight="17640" firstSheet="2" activeTab="7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<sst xmlns="http://schemas.openxmlformats.org/spreadsheetml/2006/main" count="203" uniqueCount="64">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</sst>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1.7551129032258066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1.7551129032258066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1.7551129032258066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1.7551129032258066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0.19884516129032259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46122209854865E-2"/>
          <c:y val="9.4039700860210185E-2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1.7551129032258066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0.19884516129032259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356.77419354838707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356.77419354838707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0.67138709677419361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tabSelected="1"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0.08088</cdr:x>
      <cdr:y>0.37252</cdr:y>
    </cdr:from>
    <cdr:to>
      <cdr:x>0.11052</cdr:x>
      <cdr:y>0.57334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56743" y="3367097"/>
          <a:ext cx="1502619" cy="343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578167" cy="74824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0.12461</cdr:x>
      <cdr:y>0.23349</cdr:y>
    </cdr:from>
    <cdr:to>
      <cdr:x>0.16289</cdr:x>
      <cdr:y>0.47793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49825" y="2439979"/>
          <a:ext cx="1829002" cy="443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578167" cy="74824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0.13569</cdr:x>
      <cdr:y>0.30913</cdr:y>
    </cdr:from>
    <cdr:to>
      <cdr:x>0.17132</cdr:x>
      <cdr:y>0.50997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025866" y="2858139"/>
          <a:ext cx="1502768" cy="412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0.92928</cdr:x>
      <cdr:y>0.44671</cdr:y>
    </cdr:from>
    <cdr:to>
      <cdr:x>0.96499</cdr:x>
      <cdr:y>0.65183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163465" y="3125319"/>
          <a:ext cx="1228920" cy="33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601450" cy="74676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0.1293</cdr:x>
      <cdr:y>0.28439</cdr:y>
    </cdr:from>
    <cdr:to>
      <cdr:x>0.17605</cdr:x>
      <cdr:y>0.5256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870574" y="2753152"/>
          <a:ext cx="1801260" cy="542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609917" cy="74824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0.15191</cdr:x>
      <cdr:y>0.32468</cdr:y>
    </cdr:from>
    <cdr:to>
      <cdr:x>0.20244</cdr:x>
      <cdr:y>0.53707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262389" y="2930652"/>
          <a:ext cx="1589190" cy="586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78167" cy="7577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0.06636</cdr:x>
      <cdr:y>0.34539</cdr:y>
    </cdr:from>
    <cdr:to>
      <cdr:x>0.11354</cdr:x>
      <cdr:y>0.55516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46668" y="3138942"/>
          <a:ext cx="1589567" cy="546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78167" cy="74824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zoomScale="90" zoomScaleNormal="90" workbookViewId="0">
      <selection activeCell="C20" sqref="C20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6640625" customWidth="1"/>
    <col min="10" max="10" width="14.44140625" bestFit="1" customWidth="1"/>
    <col min="13" max="13" width="14.5546875" customWidth="1"/>
    <col min="14" max="14" width="13.44140625" customWidth="1"/>
    <col min="15" max="15" width="6.6640625" customWidth="1"/>
  </cols>
  <sheetData>
    <row r="2" spans="1:15" x14ac:dyDescent="0.3">
      <c r="A2" s="8"/>
      <c r="B2" s="8"/>
      <c r="C2" s="32" t="s">
        <v>0</v>
      </c>
      <c r="D2" s="32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">
      <c r="A5" s="5"/>
      <c r="B5" s="5"/>
      <c r="C5" s="31" t="s">
        <v>17</v>
      </c>
      <c r="D5" s="31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7.6" x14ac:dyDescent="0.3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3">
      <c r="A9">
        <v>2022</v>
      </c>
      <c r="B9" s="1">
        <v>44593</v>
      </c>
      <c r="C9" s="17">
        <v>8.1453506979999997</v>
      </c>
      <c r="D9" s="24">
        <v>7.9219999999999997</v>
      </c>
      <c r="E9" s="24">
        <v>4.9000000000000002E-2</v>
      </c>
      <c r="F9" s="24">
        <v>0.92400000000000004</v>
      </c>
      <c r="G9" s="4">
        <f t="shared" si="0"/>
        <v>8.8949999999999996</v>
      </c>
      <c r="H9" s="17">
        <v>9.7520000000000007</v>
      </c>
      <c r="I9" s="24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3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3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3">
      <c r="A12">
        <v>2022</v>
      </c>
      <c r="B12" s="1">
        <v>44682</v>
      </c>
      <c r="C12" s="17">
        <v>8.1836980669999999</v>
      </c>
      <c r="D12" s="20">
        <v>8.0649999999999995</v>
      </c>
      <c r="E12" s="24">
        <v>5.2999999999999999E-2</v>
      </c>
      <c r="F12" s="24">
        <v>0.83299999999999996</v>
      </c>
      <c r="G12" s="4">
        <f t="shared" si="0"/>
        <v>8.9510000000000005</v>
      </c>
      <c r="H12" s="17">
        <v>9.8059999999999992</v>
      </c>
      <c r="I12" s="24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3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3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3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3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3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3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3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3">
      <c r="A20">
        <v>2023</v>
      </c>
      <c r="B20" s="1">
        <v>44927</v>
      </c>
      <c r="C20" s="17">
        <v>8.9144905560000005</v>
      </c>
      <c r="D20" s="18">
        <v>8.65</v>
      </c>
      <c r="E20" s="18">
        <v>0.123</v>
      </c>
      <c r="F20" s="18">
        <v>0.98</v>
      </c>
      <c r="G20" s="23">
        <f t="shared" si="0"/>
        <v>9.7530000000000001</v>
      </c>
      <c r="H20" s="17">
        <v>11.032042859053181</v>
      </c>
      <c r="I20" s="18">
        <v>11.06</v>
      </c>
      <c r="J20" s="25">
        <f t="shared" si="1"/>
        <v>20.813000000000002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3">
      <c r="A21">
        <v>2023</v>
      </c>
      <c r="B21" s="1">
        <v>44958</v>
      </c>
      <c r="C21" s="17">
        <v>8.1315472910000004</v>
      </c>
      <c r="D21" s="24"/>
      <c r="E21" s="24"/>
      <c r="F21" s="24"/>
      <c r="G21" s="25">
        <f t="shared" si="0"/>
        <v>0</v>
      </c>
      <c r="H21" s="17">
        <v>10.027393399890755</v>
      </c>
      <c r="I21" s="24"/>
      <c r="J21" s="25">
        <f t="shared" si="1"/>
        <v>0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3">
      <c r="A22">
        <v>2023</v>
      </c>
      <c r="B22" s="1">
        <v>44986</v>
      </c>
      <c r="C22" s="17">
        <v>8.9862695709999993</v>
      </c>
      <c r="D22" s="13"/>
      <c r="E22" s="13"/>
      <c r="F22" s="13"/>
      <c r="G22" s="23">
        <f t="shared" si="0"/>
        <v>0</v>
      </c>
      <c r="H22" s="17">
        <v>10.937893187147465</v>
      </c>
      <c r="I22" s="13"/>
      <c r="J22" s="23">
        <f t="shared" si="1"/>
        <v>0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3">
      <c r="A23">
        <v>2023</v>
      </c>
      <c r="B23" s="1">
        <v>45017</v>
      </c>
      <c r="C23" s="17">
        <v>8.6633473460000001</v>
      </c>
      <c r="D23" s="13"/>
      <c r="E23" s="13"/>
      <c r="F23" s="13"/>
      <c r="G23" s="23">
        <f t="shared" si="0"/>
        <v>0</v>
      </c>
      <c r="H23" s="17">
        <v>10.042929898285788</v>
      </c>
      <c r="I23" s="13"/>
      <c r="J23" s="23">
        <f t="shared" si="1"/>
        <v>0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3">
      <c r="A24">
        <v>2023</v>
      </c>
      <c r="B24" s="1">
        <v>45047</v>
      </c>
      <c r="C24" s="17">
        <v>8.623140094</v>
      </c>
      <c r="D24" s="20"/>
      <c r="E24" s="24"/>
      <c r="F24" s="24"/>
      <c r="G24" s="25">
        <f t="shared" si="0"/>
        <v>0</v>
      </c>
      <c r="H24" s="17">
        <v>9.1730905713592357</v>
      </c>
      <c r="I24" s="24"/>
      <c r="J24" s="25">
        <f t="shared" si="1"/>
        <v>0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3">
      <c r="A25">
        <v>2023</v>
      </c>
      <c r="B25" s="1">
        <v>45078</v>
      </c>
      <c r="C25" s="17">
        <v>8.5836314960000006</v>
      </c>
      <c r="D25" s="20"/>
      <c r="E25" s="13"/>
      <c r="F25" s="13"/>
      <c r="G25" s="25">
        <f t="shared" si="0"/>
        <v>0</v>
      </c>
      <c r="H25" s="17">
        <v>8.9715080295360981</v>
      </c>
      <c r="I25" s="13"/>
      <c r="J25" s="23">
        <f t="shared" si="1"/>
        <v>0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3">
      <c r="A26">
        <v>2023</v>
      </c>
      <c r="B26" s="1">
        <v>45108</v>
      </c>
      <c r="C26" s="17">
        <v>9.0666574670000006</v>
      </c>
      <c r="D26" s="13"/>
      <c r="E26" s="13"/>
      <c r="F26" s="13"/>
      <c r="G26" s="23">
        <f t="shared" si="0"/>
        <v>0</v>
      </c>
      <c r="H26" s="17">
        <v>11.138289590891224</v>
      </c>
      <c r="I26" s="13"/>
      <c r="J26" s="23">
        <f t="shared" si="1"/>
        <v>0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3">
      <c r="A27">
        <v>2023</v>
      </c>
      <c r="B27" s="1">
        <v>45139</v>
      </c>
      <c r="C27" s="17">
        <v>8.7327804170000007</v>
      </c>
      <c r="D27" s="13"/>
      <c r="E27" s="13"/>
      <c r="F27" s="13"/>
      <c r="G27" s="23">
        <f t="shared" si="0"/>
        <v>0</v>
      </c>
      <c r="H27" s="17">
        <v>9.8342355315402834</v>
      </c>
      <c r="I27" s="13"/>
      <c r="J27" s="23">
        <f t="shared" si="1"/>
        <v>0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3">
      <c r="A28">
        <v>2023</v>
      </c>
      <c r="B28" s="1">
        <v>45170</v>
      </c>
      <c r="C28" s="17">
        <v>8.2299263329999999</v>
      </c>
      <c r="D28" s="13"/>
      <c r="E28" s="13"/>
      <c r="F28" s="13"/>
      <c r="G28" s="23">
        <f t="shared" si="0"/>
        <v>0</v>
      </c>
      <c r="H28" s="17">
        <v>9.5736427380603271</v>
      </c>
      <c r="I28" s="13"/>
      <c r="J28" s="23">
        <f t="shared" si="1"/>
        <v>0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3">
      <c r="A29">
        <v>2023</v>
      </c>
      <c r="B29" s="1">
        <v>45200</v>
      </c>
      <c r="C29" s="17">
        <v>9.0464445050000002</v>
      </c>
      <c r="D29" s="13"/>
      <c r="E29" s="13"/>
      <c r="F29" s="13"/>
      <c r="G29" s="23">
        <f t="shared" si="0"/>
        <v>0</v>
      </c>
      <c r="H29" s="17">
        <v>10.996841809991984</v>
      </c>
      <c r="I29" s="13"/>
      <c r="J29" s="23">
        <f t="shared" si="1"/>
        <v>0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3">
      <c r="A30">
        <v>2023</v>
      </c>
      <c r="B30" s="1">
        <v>45231</v>
      </c>
      <c r="C30" s="17">
        <v>8.7560970739999995</v>
      </c>
      <c r="D30" s="13"/>
      <c r="E30" s="13"/>
      <c r="F30" s="13"/>
      <c r="G30" s="23">
        <f t="shared" si="0"/>
        <v>0</v>
      </c>
      <c r="H30" s="17">
        <v>10.684140663752522</v>
      </c>
      <c r="I30" s="13"/>
      <c r="J30" s="23">
        <f t="shared" si="1"/>
        <v>0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3">
      <c r="A31">
        <v>2023</v>
      </c>
      <c r="B31" s="1">
        <v>45261</v>
      </c>
      <c r="C31" s="17">
        <v>8.9346923260000004</v>
      </c>
      <c r="D31" s="18"/>
      <c r="E31" s="18"/>
      <c r="F31" s="18"/>
      <c r="G31" s="23">
        <f t="shared" si="0"/>
        <v>0</v>
      </c>
      <c r="H31" s="17">
        <v>10.914510470726842</v>
      </c>
      <c r="I31" s="13"/>
      <c r="J31" s="23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3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3">
      <c r="A33" s="3"/>
      <c r="B33" s="1"/>
      <c r="C33" s="2"/>
      <c r="D33" s="11"/>
      <c r="E33" s="11"/>
      <c r="F33" s="18"/>
      <c r="I33" s="18"/>
    </row>
    <row r="35" spans="1:10" x14ac:dyDescent="0.3"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56</v>
      </c>
    </row>
    <row r="41" spans="1:10" x14ac:dyDescent="0.3">
      <c r="A41" t="s">
        <v>57</v>
      </c>
    </row>
    <row r="42" spans="1:10" x14ac:dyDescent="0.3">
      <c r="A42" t="s">
        <v>62</v>
      </c>
    </row>
    <row r="43" spans="1:10" x14ac:dyDescent="0.3">
      <c r="A43" t="s">
        <v>63</v>
      </c>
    </row>
    <row r="44" spans="1:10" x14ac:dyDescent="0.3">
      <c r="A44" t="s">
        <v>58</v>
      </c>
    </row>
    <row r="45" spans="1:10" x14ac:dyDescent="0.3">
      <c r="A45" t="s">
        <v>59</v>
      </c>
    </row>
    <row r="48" spans="1:10" x14ac:dyDescent="0.3">
      <c r="A48" s="3" t="s">
        <v>31</v>
      </c>
      <c r="B48" s="3"/>
      <c r="C48" s="3"/>
      <c r="D48" s="3" t="s">
        <v>32</v>
      </c>
    </row>
    <row r="49" spans="1:4" ht="15.6" x14ac:dyDescent="0.3">
      <c r="A49" t="s">
        <v>33</v>
      </c>
      <c r="D49" s="12" t="s">
        <v>34</v>
      </c>
    </row>
    <row r="50" spans="1:4" x14ac:dyDescent="0.3">
      <c r="A50" t="s">
        <v>35</v>
      </c>
      <c r="D50" t="s">
        <v>36</v>
      </c>
    </row>
    <row r="51" spans="1:4" x14ac:dyDescent="0.3">
      <c r="A51" t="s">
        <v>37</v>
      </c>
    </row>
    <row r="52" spans="1:4" x14ac:dyDescent="0.3">
      <c r="A52" t="s">
        <v>8</v>
      </c>
    </row>
    <row r="53" spans="1:4" x14ac:dyDescent="0.3">
      <c r="A53" t="s">
        <v>60</v>
      </c>
    </row>
    <row r="54" spans="1:4" x14ac:dyDescent="0.3">
      <c r="A54" t="s">
        <v>61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38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37</v>
      </c>
    </row>
    <row r="62" spans="1:4" x14ac:dyDescent="0.3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3" zoomScaleNormal="100" workbookViewId="0">
      <selection activeCell="P10" sqref="P10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6640625" customWidth="1"/>
    <col min="10" max="10" width="15.44140625" customWidth="1"/>
    <col min="11" max="11" width="12.5546875" customWidth="1"/>
    <col min="13" max="13" width="14.5546875" customWidth="1"/>
    <col min="14" max="14" width="13.44140625" customWidth="1"/>
    <col min="15" max="15" width="10.5546875" bestFit="1" customWidth="1"/>
  </cols>
  <sheetData>
    <row r="2" spans="1:16" x14ac:dyDescent="0.3">
      <c r="A2" s="8"/>
      <c r="B2" s="8"/>
      <c r="C2" s="32" t="s">
        <v>0</v>
      </c>
      <c r="D2" s="32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2" t="s">
        <v>5</v>
      </c>
    </row>
    <row r="3" spans="1:16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22" t="s">
        <v>16</v>
      </c>
    </row>
    <row r="5" spans="1:16" x14ac:dyDescent="0.3">
      <c r="A5" s="5"/>
      <c r="B5" s="5"/>
      <c r="C5" s="31" t="s">
        <v>17</v>
      </c>
      <c r="D5" s="31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1" t="s">
        <v>21</v>
      </c>
    </row>
    <row r="6" spans="1:16" ht="57.6" x14ac:dyDescent="0.3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21" t="s">
        <v>27</v>
      </c>
      <c r="O7" s="7" t="s">
        <v>44</v>
      </c>
    </row>
    <row r="8" spans="1:16" x14ac:dyDescent="0.3">
      <c r="A8">
        <v>2021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3">
      <c r="A9">
        <v>2021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3">
      <c r="A10">
        <v>2021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3">
      <c r="A11">
        <v>2021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3">
      <c r="A12">
        <v>2021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3">
      <c r="A13">
        <v>2021</v>
      </c>
      <c r="B13" s="29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3">
      <c r="A14">
        <v>2021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3">
      <c r="A15">
        <v>2021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3">
      <c r="A16">
        <v>2021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3">
      <c r="A17">
        <v>2021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3">
      <c r="A18">
        <v>2021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3">
      <c r="A19">
        <v>2021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3">
      <c r="A20">
        <v>2022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1.7551129032258066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0.19884516129032259</v>
      </c>
      <c r="G20" s="19">
        <f>'produksjonsdata-Sm3'!G20*6.29/'produksjonsdata-per dag'!$O20</f>
        <v>1.9789151612903226</v>
      </c>
      <c r="H20" s="19">
        <f>'produksjonsdata-Sm3'!H20*1000/'produksjonsdata-per dag'!$O20</f>
        <v>355.87235029203811</v>
      </c>
      <c r="I20" s="19">
        <f>'produksjonsdata-Sm3'!I20*1000/'produksjonsdata-per dag'!$O20</f>
        <v>356.77419354838707</v>
      </c>
      <c r="J20" s="19">
        <f>'produksjonsdata-Sm3'!J20/O20</f>
        <v>0.67138709677419361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3">
      <c r="A21">
        <v>2022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0</v>
      </c>
      <c r="E21" s="19">
        <f>'produksjonsdata-Sm3'!E21*6.29/'produksjonsdata-per dag'!$O21</f>
        <v>0</v>
      </c>
      <c r="F21" s="19">
        <f>'produksjonsdata-Sm3'!F21*6.29/'produksjonsdata-per dag'!$O21</f>
        <v>0</v>
      </c>
      <c r="G21" s="19">
        <f>'produksjonsdata-Sm3'!G21*6.29/'produksjonsdata-per dag'!$O21</f>
        <v>0</v>
      </c>
      <c r="H21" s="19">
        <f>'produksjonsdata-Sm3'!H21*1000/'produksjonsdata-per dag'!$O21</f>
        <v>358.12119285324127</v>
      </c>
      <c r="I21" s="19">
        <f>'produksjonsdata-Sm3'!I21*1000/'produksjonsdata-per dag'!$O21</f>
        <v>0</v>
      </c>
      <c r="J21" s="19">
        <f>'produksjonsdata-Sm3'!J21/O21</f>
        <v>0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3">
      <c r="A22">
        <v>2022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0</v>
      </c>
      <c r="E22" s="19">
        <f>'produksjonsdata-Sm3'!E22*6.29/'produksjonsdata-per dag'!$O22</f>
        <v>0</v>
      </c>
      <c r="F22" s="19">
        <f>'produksjonsdata-Sm3'!F22*6.29/'produksjonsdata-per dag'!$O22</f>
        <v>0</v>
      </c>
      <c r="G22" s="19">
        <f>'produksjonsdata-Sm3'!G22*6.29/'produksjonsdata-per dag'!$O22</f>
        <v>0</v>
      </c>
      <c r="H22" s="19">
        <f>'produksjonsdata-Sm3'!H22*1000/'produksjonsdata-per dag'!$O22</f>
        <v>352.83526410153115</v>
      </c>
      <c r="I22" s="19">
        <f>'produksjonsdata-Sm3'!I22*1000/'produksjonsdata-per dag'!$O22</f>
        <v>0</v>
      </c>
      <c r="J22" s="19">
        <f>'produksjonsdata-Sm3'!J22/O22</f>
        <v>0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3">
      <c r="A23">
        <v>2022</v>
      </c>
      <c r="B23" s="1">
        <v>45017</v>
      </c>
      <c r="C23" s="19">
        <f>'produksjonsdata-Sm3'!C23*6.29/'produksjonsdata-per dag'!$O23</f>
        <v>1.8164151602113334</v>
      </c>
      <c r="D23" s="19">
        <f>'produksjonsdata-Sm3'!D23*6.29/'produksjonsdata-per dag'!$O23</f>
        <v>0</v>
      </c>
      <c r="E23" s="19">
        <f>'produksjonsdata-Sm3'!E23*6.29/'produksjonsdata-per dag'!$O23</f>
        <v>0</v>
      </c>
      <c r="F23" s="19">
        <f>'produksjonsdata-Sm3'!F23*6.29/'produksjonsdata-per dag'!$O23</f>
        <v>0</v>
      </c>
      <c r="G23" s="19">
        <f>'produksjonsdata-Sm3'!G23*6.29/'produksjonsdata-per dag'!$O23</f>
        <v>0</v>
      </c>
      <c r="H23" s="19">
        <f>'produksjonsdata-Sm3'!H23*1000/'produksjonsdata-per dag'!$O23</f>
        <v>334.76432994285955</v>
      </c>
      <c r="I23" s="19">
        <f>'produksjonsdata-Sm3'!I23*1000/'produksjonsdata-per dag'!$O23</f>
        <v>0</v>
      </c>
      <c r="J23" s="19">
        <f>'produksjonsdata-Sm3'!J23/O23</f>
        <v>0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3">
      <c r="A24">
        <v>2022</v>
      </c>
      <c r="B24" s="1">
        <v>45047</v>
      </c>
      <c r="C24" s="19">
        <f>'produksjonsdata-Sm3'!C24*6.29/'produksjonsdata-per dag'!$O24</f>
        <v>1.7496629416535483</v>
      </c>
      <c r="D24" s="19">
        <f>'produksjonsdata-Sm3'!D24*6.29/'produksjonsdata-per dag'!$O24</f>
        <v>0</v>
      </c>
      <c r="E24" s="19">
        <f>'produksjonsdata-Sm3'!E24*6.29/'produksjonsdata-per dag'!$O24</f>
        <v>0</v>
      </c>
      <c r="F24" s="19">
        <f>'produksjonsdata-Sm3'!F24*6.29/'produksjonsdata-per dag'!$O24</f>
        <v>0</v>
      </c>
      <c r="G24" s="19">
        <f>'produksjonsdata-Sm3'!G24*6.29/'produksjonsdata-per dag'!$O24</f>
        <v>0</v>
      </c>
      <c r="H24" s="19">
        <f>'produksjonsdata-Sm3'!H24*1000/'produksjonsdata-per dag'!$O24</f>
        <v>295.90614746320119</v>
      </c>
      <c r="I24" s="19">
        <f>'produksjonsdata-Sm3'!I24*1000/'produksjonsdata-per dag'!$O24</f>
        <v>0</v>
      </c>
      <c r="J24" s="19">
        <f>'produksjonsdata-Sm3'!J24/O24</f>
        <v>0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3">
      <c r="A25" s="28">
        <v>2022</v>
      </c>
      <c r="B25" s="29">
        <v>45078</v>
      </c>
      <c r="C25" s="27">
        <f>'produksjonsdata-Sm3'!C25*6.29/'produksjonsdata-per dag'!$O25</f>
        <v>1.7997014036613335</v>
      </c>
      <c r="D25" s="27">
        <f>'produksjonsdata-Sm3'!D25*6.29/'produksjonsdata-per dag'!$O25</f>
        <v>0</v>
      </c>
      <c r="E25" s="27">
        <f>'produksjonsdata-Sm3'!E25*6.29/'produksjonsdata-per dag'!$O25</f>
        <v>0</v>
      </c>
      <c r="F25" s="27">
        <f>'produksjonsdata-Sm3'!F25*6.29/'produksjonsdata-per dag'!$O25</f>
        <v>0</v>
      </c>
      <c r="G25" s="27">
        <f>'produksjonsdata-Sm3'!G25*6.29/'produksjonsdata-per dag'!$O25</f>
        <v>0</v>
      </c>
      <c r="H25" s="27">
        <f>'produksjonsdata-Sm3'!H25*1000/'produksjonsdata-per dag'!$O25</f>
        <v>299.05026765120328</v>
      </c>
      <c r="I25" s="27">
        <f>'produksjonsdata-Sm3'!I25*1000/'produksjonsdata-per dag'!$O25</f>
        <v>0</v>
      </c>
      <c r="J25" s="27">
        <f>'produksjonsdata-Sm3'!J25/O25</f>
        <v>0</v>
      </c>
      <c r="K25" s="27">
        <f>'produksjonsdata-Sm3'!K25*6.29/'produksjonsdata-per dag'!$O25</f>
        <v>1.5345608166666668E-2</v>
      </c>
      <c r="L25" s="27">
        <f>'produksjonsdata-Sm3'!L25*6.29/'produksjonsdata-per dag'!$O25</f>
        <v>0.18723366586983334</v>
      </c>
      <c r="M25" s="27">
        <f t="shared" si="3"/>
        <v>2.0022806776978337</v>
      </c>
      <c r="N25" s="30">
        <f>'produksjonsdata-Sm3'!N25</f>
        <v>0.61737787936786992</v>
      </c>
      <c r="O25" s="28">
        <f t="shared" si="1"/>
        <v>30</v>
      </c>
      <c r="P25" s="28">
        <f t="shared" si="2"/>
        <v>1597.2035064415495</v>
      </c>
      <c r="S25" s="26"/>
    </row>
    <row r="26" spans="1:19" x14ac:dyDescent="0.3">
      <c r="A26">
        <v>2022</v>
      </c>
      <c r="B26" s="1">
        <v>45108</v>
      </c>
      <c r="C26" s="19">
        <f>'produksjonsdata-Sm3'!C26*6.29/'produksjonsdata-per dag'!$O26</f>
        <v>1.8396540473364518</v>
      </c>
      <c r="D26" s="27">
        <f>'produksjonsdata-Sm3'!D26*6.29/'produksjonsdata-per dag'!$O26</f>
        <v>0</v>
      </c>
      <c r="E26" s="19">
        <f>'produksjonsdata-Sm3'!E26*6.29/'produksjonsdata-per dag'!$O26</f>
        <v>0</v>
      </c>
      <c r="F26" s="19">
        <f>'produksjonsdata-Sm3'!F26*6.29/'produksjonsdata-per dag'!$O26</f>
        <v>0</v>
      </c>
      <c r="G26" s="19">
        <f>'produksjonsdata-Sm3'!G26*6.29/'produksjonsdata-per dag'!$O26</f>
        <v>0</v>
      </c>
      <c r="H26" s="19">
        <f>'produksjonsdata-Sm3'!H26*1000/'produksjonsdata-per dag'!$O26</f>
        <v>359.29966422229757</v>
      </c>
      <c r="I26" s="19">
        <f>'produksjonsdata-Sm3'!I26*1000/'produksjonsdata-per dag'!$O26</f>
        <v>0</v>
      </c>
      <c r="J26" s="19">
        <f>'produksjonsdata-Sm3'!J26/O26</f>
        <v>0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3">
      <c r="A27">
        <v>2022</v>
      </c>
      <c r="B27" s="1">
        <v>45139</v>
      </c>
      <c r="C27" s="19">
        <f>'produksjonsdata-Sm3'!C27*6.29/'produksjonsdata-per dag'!$O27</f>
        <v>1.7719093168687099</v>
      </c>
      <c r="D27" s="27">
        <f>'produksjonsdata-Sm3'!D27*6.29/'produksjonsdata-per dag'!$O27</f>
        <v>0</v>
      </c>
      <c r="E27" s="27">
        <f>'produksjonsdata-Sm3'!E27*6.29/'produksjonsdata-per dag'!$O27</f>
        <v>0</v>
      </c>
      <c r="F27" s="27">
        <f>'produksjonsdata-Sm3'!F27*6.29/'produksjonsdata-per dag'!$O27</f>
        <v>0</v>
      </c>
      <c r="G27" s="27">
        <f>'produksjonsdata-Sm3'!G27*6.29/'produksjonsdata-per dag'!$O27</f>
        <v>0</v>
      </c>
      <c r="H27" s="19">
        <f>'produksjonsdata-Sm3'!H27*1000/'produksjonsdata-per dag'!$O27</f>
        <v>317.23340424323499</v>
      </c>
      <c r="I27" s="27">
        <f>'produksjonsdata-Sm3'!I27*1000/'produksjonsdata-per dag'!$O27</f>
        <v>0</v>
      </c>
      <c r="J27" s="27">
        <f>'produksjonsdata-Sm3'!J27/O27</f>
        <v>0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3">
      <c r="A28">
        <v>2022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319.1214246020109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3">
      <c r="A29">
        <v>2022</v>
      </c>
      <c r="B29" s="1">
        <v>45200</v>
      </c>
      <c r="C29" s="19">
        <f>'produksjonsdata-Sm3'!C29*6.29/'produksjonsdata-per dag'!$O29</f>
        <v>1.8355527721435485</v>
      </c>
      <c r="D29" s="27">
        <f>'produksjonsdata-Sm3'!D29*6.29/'produksjonsdata-per dag'!$O29</f>
        <v>0</v>
      </c>
      <c r="E29" s="27">
        <f>'produksjonsdata-Sm3'!E29*6.29/'produksjonsdata-per dag'!$O29</f>
        <v>0</v>
      </c>
      <c r="F29" s="27">
        <f>'produksjonsdata-Sm3'!F29*6.29/'produksjonsdata-per dag'!$O29</f>
        <v>0</v>
      </c>
      <c r="G29" s="27">
        <f>'produksjonsdata-Sm3'!G29*6.29/'produksjonsdata-per dag'!$O29</f>
        <v>0</v>
      </c>
      <c r="H29" s="19">
        <f>'produksjonsdata-Sm3'!H29*1000/'produksjonsdata-per dag'!$O29</f>
        <v>354.73683258038659</v>
      </c>
      <c r="I29" s="27">
        <f>'produksjonsdata-Sm3'!I29*1000/'produksjonsdata-per dag'!$O29</f>
        <v>0</v>
      </c>
      <c r="J29" s="27">
        <f>'produksjonsdata-Sm3'!J29/O29</f>
        <v>0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3">
      <c r="A30">
        <v>2022</v>
      </c>
      <c r="B30" s="1">
        <v>45231</v>
      </c>
      <c r="C30" s="19">
        <f>'produksjonsdata-Sm3'!C30*6.29/'produksjonsdata-per dag'!$O30</f>
        <v>1.8358616865153332</v>
      </c>
      <c r="D30" s="27">
        <f>'produksjonsdata-Sm3'!D30*6.29/'produksjonsdata-per dag'!$O30</f>
        <v>0</v>
      </c>
      <c r="E30" s="27">
        <f>'produksjonsdata-Sm3'!E30*6.29/'produksjonsdata-per dag'!$O30</f>
        <v>0</v>
      </c>
      <c r="F30" s="27">
        <f>'produksjonsdata-Sm3'!F30*6.29/'produksjonsdata-per dag'!$O30</f>
        <v>0</v>
      </c>
      <c r="G30" s="27">
        <f>'produksjonsdata-Sm3'!G30*6.29/'produksjonsdata-per dag'!$O30</f>
        <v>0</v>
      </c>
      <c r="H30" s="19">
        <f>'produksjonsdata-Sm3'!H30*1000/'produksjonsdata-per dag'!$O30</f>
        <v>356.13802212508409</v>
      </c>
      <c r="I30" s="27">
        <f>'produksjonsdata-Sm3'!I30*1000/'produksjonsdata-per dag'!$O30</f>
        <v>0</v>
      </c>
      <c r="J30" s="27">
        <f>'produksjonsdata-Sm3'!J30/O30</f>
        <v>0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3">
      <c r="A31">
        <v>2022</v>
      </c>
      <c r="B31" s="1">
        <v>45261</v>
      </c>
      <c r="C31" s="19">
        <f>'produksjonsdata-Sm3'!C31*6.29/'produksjonsdata-per dag'!$O31</f>
        <v>1.8128778945335484</v>
      </c>
      <c r="D31" s="27">
        <f>'produksjonsdata-Sm3'!D31*6.29/'produksjonsdata-per dag'!$O31</f>
        <v>0</v>
      </c>
      <c r="E31" s="27">
        <f>'produksjonsdata-Sm3'!E31*6.29/'produksjonsdata-per dag'!$O31</f>
        <v>0</v>
      </c>
      <c r="F31" s="27">
        <f>'produksjonsdata-Sm3'!F31*6.29/'produksjonsdata-per dag'!$O31</f>
        <v>0</v>
      </c>
      <c r="G31" s="27">
        <f>'produksjonsdata-Sm3'!G31*6.29/'produksjonsdata-per dag'!$O31</f>
        <v>0</v>
      </c>
      <c r="H31" s="19">
        <f>'produksjonsdata-Sm3'!H31*1000/'produksjonsdata-per dag'!$O31</f>
        <v>352.08098292667233</v>
      </c>
      <c r="I31" s="27">
        <f>'produksjonsdata-Sm3'!I31*1000/'produksjonsdata-per dag'!$O31</f>
        <v>0</v>
      </c>
      <c r="J31" s="27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3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3">
      <c r="A33" s="3"/>
      <c r="B33" s="1"/>
      <c r="C33" s="2"/>
      <c r="I33" s="13"/>
    </row>
    <row r="35" spans="1:10" x14ac:dyDescent="0.3"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56</v>
      </c>
    </row>
    <row r="41" spans="1:10" x14ac:dyDescent="0.3">
      <c r="A41" t="s">
        <v>57</v>
      </c>
    </row>
    <row r="42" spans="1:10" x14ac:dyDescent="0.3">
      <c r="A42" t="s">
        <v>62</v>
      </c>
    </row>
    <row r="43" spans="1:10" x14ac:dyDescent="0.3">
      <c r="A43" t="s">
        <v>63</v>
      </c>
    </row>
    <row r="44" spans="1:10" x14ac:dyDescent="0.3">
      <c r="A44" t="s">
        <v>58</v>
      </c>
    </row>
    <row r="45" spans="1:10" x14ac:dyDescent="0.3">
      <c r="A45" t="s">
        <v>59</v>
      </c>
    </row>
    <row r="48" spans="1:10" x14ac:dyDescent="0.3">
      <c r="A48" s="3" t="s">
        <v>31</v>
      </c>
      <c r="B48" s="3"/>
      <c r="C48" s="3"/>
      <c r="D48" s="3" t="s">
        <v>32</v>
      </c>
    </row>
    <row r="49" spans="1:4" ht="15.6" x14ac:dyDescent="0.3">
      <c r="A49" t="s">
        <v>33</v>
      </c>
      <c r="D49" s="12" t="s">
        <v>34</v>
      </c>
    </row>
    <row r="50" spans="1:4" x14ac:dyDescent="0.3">
      <c r="A50" t="s">
        <v>35</v>
      </c>
      <c r="D50" t="s">
        <v>36</v>
      </c>
    </row>
    <row r="51" spans="1:4" x14ac:dyDescent="0.3">
      <c r="A51" t="s">
        <v>45</v>
      </c>
    </row>
    <row r="52" spans="1:4" x14ac:dyDescent="0.3">
      <c r="A52" t="s">
        <v>46</v>
      </c>
    </row>
    <row r="53" spans="1:4" x14ac:dyDescent="0.3">
      <c r="A53" t="s">
        <v>60</v>
      </c>
    </row>
    <row r="54" spans="1:4" x14ac:dyDescent="0.3">
      <c r="A54" t="s">
        <v>61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38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47</v>
      </c>
    </row>
    <row r="62" spans="1:4" x14ac:dyDescent="0.3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4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2022-05-20T11:01:02Z</cp:lastPrinted>
  <dcterms:created xsi:type="dcterms:W3CDTF">2009-02-17T11:13:04Z</dcterms:created>
  <dcterms:modified xsi:type="dcterms:W3CDTF">2023-02-21T14:33:42Z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