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ECD8226D-123C-464B-8185-837D13846BA3}" xr6:coauthVersionLast="47" xr6:coauthVersionMax="47" xr10:uidLastSave="{00000000-0000-0000-0000-000000000000}"/>
  <bookViews>
    <workbookView xWindow="-19120" yWindow="2980" windowWidth="10480" windowHeight="740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<sst xmlns="http://schemas.openxmlformats.org/spreadsheetml/2006/main" count="203" uniqueCount="64">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</sst>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1.8281580645161291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1.8281580645161291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1.8281580645161291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0.19032322580645161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1.8281580645161291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0.19032322580645161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250.66666666666666</c:v>
                </c:pt>
                <c:pt idx="6">
                  <c:v>321.35483870967744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250.66666666666666</c:v>
                </c:pt>
                <c:pt idx="6">
                  <c:v>321.35483870967744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0.67938709677419351</c:v>
                </c:pt>
                <c:pt idx="3">
                  <c:v>0.66566666666666663</c:v>
                </c:pt>
                <c:pt idx="4">
                  <c:v>0.59241935483870978</c:v>
                </c:pt>
                <c:pt idx="5">
                  <c:v>0.57123333333333337</c:v>
                </c:pt>
                <c:pt idx="6">
                  <c:v>0.64512903225806462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0.55329</cdr:x>
      <cdr:y>0.4195</cdr:y>
    </cdr:from>
    <cdr:to>
      <cdr:x>0.58293</cdr:x>
      <cdr:y>0.62032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4662149" y="2973391"/>
          <a:ext cx="1201528" cy="27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0.55589</cdr:x>
      <cdr:y>0.38802</cdr:y>
    </cdr:from>
    <cdr:to>
      <cdr:x>0.59417</cdr:x>
      <cdr:y>0.63246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595776" y="2875493"/>
          <a:ext cx="1462512" cy="354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0.56821</cdr:x>
      <cdr:y>0.43566</cdr:y>
    </cdr:from>
    <cdr:to>
      <cdr:x>0.60384</cdr:x>
      <cdr:y>0.6365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828082" y="3042411"/>
          <a:ext cx="1201648" cy="33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83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0.56097</cdr:x>
      <cdr:y>0.43928</cdr:y>
    </cdr:from>
    <cdr:to>
      <cdr:x>0.59668</cdr:x>
      <cdr:y>0.6444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745425" y="3075812"/>
          <a:ext cx="1226967" cy="330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37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0.54893</cdr:x>
      <cdr:y>0.31709</cdr:y>
    </cdr:from>
    <cdr:to>
      <cdr:x>0.59567</cdr:x>
      <cdr:y>0.5583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4591614" y="2401189"/>
          <a:ext cx="1442846" cy="433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0.57396</cdr:x>
      <cdr:y>0.36539</cdr:y>
    </cdr:from>
    <cdr:to>
      <cdr:x>0.62449</cdr:x>
      <cdr:y>0.57778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4928486" y="2586977"/>
          <a:ext cx="1270753" cy="46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0.51578</cdr:x>
      <cdr:y>0.38891</cdr:y>
    </cdr:from>
    <cdr:to>
      <cdr:x>0.56296</cdr:x>
      <cdr:y>0.59868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4361010" y="2774219"/>
          <a:ext cx="1271358" cy="437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4" zoomScale="90" zoomScaleNormal="90" workbookViewId="0">
      <selection activeCell="I20" sqref="I20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6328125" customWidth="1"/>
    <col min="10" max="10" width="14.453125" bestFit="1" customWidth="1"/>
    <col min="13" max="13" width="14.54296875" customWidth="1"/>
    <col min="14" max="14" width="13.453125" customWidth="1"/>
    <col min="15" max="15" width="6.6328125" customWidth="1"/>
  </cols>
  <sheetData>
    <row r="2" spans="1:15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3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3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3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3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3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3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3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3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3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3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3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35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3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35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1.0029999999999999</v>
      </c>
      <c r="G22" s="21">
        <f t="shared" si="0"/>
        <v>10.152000000000001</v>
      </c>
      <c r="H22" s="17">
        <v>10.937893187147465</v>
      </c>
      <c r="I22" s="2">
        <v>10.909000000000001</v>
      </c>
      <c r="J22" s="21">
        <f t="shared" si="1"/>
        <v>21.061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35">
      <c r="A23">
        <v>2023</v>
      </c>
      <c r="B23" s="1">
        <v>45017</v>
      </c>
      <c r="C23" s="17">
        <v>8.6633473460000001</v>
      </c>
      <c r="D23" s="2">
        <v>8.6029999999999998</v>
      </c>
      <c r="E23" s="2">
        <v>0.109</v>
      </c>
      <c r="F23" s="2">
        <v>1.0640000000000001</v>
      </c>
      <c r="G23" s="21">
        <f t="shared" si="0"/>
        <v>9.7759999999999998</v>
      </c>
      <c r="H23" s="17">
        <v>10.042929898285788</v>
      </c>
      <c r="I23" s="2">
        <v>10.194000000000001</v>
      </c>
      <c r="J23" s="21">
        <f t="shared" si="1"/>
        <v>19.97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35">
      <c r="A24">
        <v>2023</v>
      </c>
      <c r="B24" s="1">
        <v>45047</v>
      </c>
      <c r="C24" s="17">
        <v>8.623140094</v>
      </c>
      <c r="D24" s="2">
        <v>8.7850000000000001</v>
      </c>
      <c r="E24" s="2">
        <v>4.4999999999999998E-2</v>
      </c>
      <c r="F24" s="2">
        <v>1.036</v>
      </c>
      <c r="G24" s="4">
        <f t="shared" si="0"/>
        <v>9.8659999999999997</v>
      </c>
      <c r="H24" s="17">
        <v>9.1730905713592357</v>
      </c>
      <c r="I24" s="2">
        <v>8.4990000000000006</v>
      </c>
      <c r="J24" s="4">
        <f t="shared" si="1"/>
        <v>18.365000000000002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35">
      <c r="A25">
        <v>2023</v>
      </c>
      <c r="B25" s="1">
        <v>45078</v>
      </c>
      <c r="C25" s="17">
        <v>8.5836314960000006</v>
      </c>
      <c r="D25" s="30">
        <v>8.6720000000000006</v>
      </c>
      <c r="E25" s="30">
        <v>3.6999999999999998E-2</v>
      </c>
      <c r="F25" s="30">
        <v>0.90800000000000003</v>
      </c>
      <c r="G25" s="4">
        <f t="shared" si="0"/>
        <v>9.6170000000000009</v>
      </c>
      <c r="H25" s="17">
        <v>8.9715080295360981</v>
      </c>
      <c r="I25" s="30">
        <v>7.52</v>
      </c>
      <c r="J25" s="21">
        <f t="shared" si="1"/>
        <v>17.137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35">
      <c r="A26">
        <v>2023</v>
      </c>
      <c r="B26" s="1">
        <v>45108</v>
      </c>
      <c r="C26" s="17">
        <v>9.0666574670000006</v>
      </c>
      <c r="D26" s="18">
        <v>9.01</v>
      </c>
      <c r="E26" s="18">
        <v>8.8999999999999996E-2</v>
      </c>
      <c r="F26" s="18">
        <v>0.93799999999999994</v>
      </c>
      <c r="G26" s="21">
        <f t="shared" si="0"/>
        <v>10.037000000000001</v>
      </c>
      <c r="H26" s="17">
        <v>11.138289590891224</v>
      </c>
      <c r="I26" s="18">
        <v>9.9619999999999997</v>
      </c>
      <c r="J26" s="21">
        <f t="shared" si="1"/>
        <v>19.999000000000002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35">
      <c r="A27">
        <v>2023</v>
      </c>
      <c r="B27" s="1">
        <v>45139</v>
      </c>
      <c r="C27" s="17">
        <v>8.7327804170000007</v>
      </c>
      <c r="D27" s="13"/>
      <c r="E27" s="13"/>
      <c r="F27" s="13"/>
      <c r="G27" s="21">
        <f t="shared" si="0"/>
        <v>0</v>
      </c>
      <c r="H27" s="17">
        <v>9.8342355315402834</v>
      </c>
      <c r="I27" s="13"/>
      <c r="J27" s="21">
        <f t="shared" si="1"/>
        <v>0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35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35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35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3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3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35">
      <c r="A33" s="3"/>
      <c r="B33" s="1"/>
      <c r="C33" s="2"/>
      <c r="D33" s="11"/>
      <c r="E33" s="11"/>
      <c r="F33" s="18"/>
      <c r="I33" s="18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37</v>
      </c>
    </row>
    <row r="52" spans="1:4" x14ac:dyDescent="0.35">
      <c r="A52" t="s">
        <v>8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37</v>
      </c>
    </row>
    <row r="62" spans="1:4" x14ac:dyDescent="0.3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6" zoomScaleNormal="100" workbookViewId="0">
      <selection activeCell="I26" sqref="I26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6328125" customWidth="1"/>
    <col min="10" max="10" width="15.453125" customWidth="1"/>
    <col min="11" max="11" width="12.54296875" customWidth="1"/>
    <col min="13" max="13" width="14.54296875" customWidth="1"/>
    <col min="14" max="14" width="13.453125" customWidth="1"/>
    <col min="15" max="15" width="10.54296875" bestFit="1" customWidth="1"/>
  </cols>
  <sheetData>
    <row r="2" spans="1:16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3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3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3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3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3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3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3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3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3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3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3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3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3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3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3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0.20351193548387095</v>
      </c>
      <c r="G22" s="19">
        <f>'produksjonsdata-Sm3'!G22*6.29/'produksjonsdata-per dag'!$O22</f>
        <v>2.0598735483870971</v>
      </c>
      <c r="H22" s="19">
        <f>'produksjonsdata-Sm3'!H22*1000/'produksjonsdata-per dag'!$O22</f>
        <v>352.83526410153115</v>
      </c>
      <c r="I22" s="19">
        <f>'produksjonsdata-Sm3'!I22*1000/'produksjonsdata-per dag'!$O22</f>
        <v>351.90322580645159</v>
      </c>
      <c r="J22" s="19">
        <f>'produksjonsdata-Sm3'!J22/O22</f>
        <v>0.67938709677419351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35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1.8037623333333335</v>
      </c>
      <c r="E23" s="23">
        <f>'produksjonsdata-Sm3'!E23*6.29/'produksjonsdata-per dag'!$O23</f>
        <v>2.2853666666666668E-2</v>
      </c>
      <c r="F23" s="23">
        <f>'produksjonsdata-Sm3'!F23*6.29/'produksjonsdata-per dag'!$O23</f>
        <v>0.22308533333333333</v>
      </c>
      <c r="G23" s="23">
        <f>'produksjonsdata-Sm3'!G23*6.29/'produksjonsdata-per dag'!$O23</f>
        <v>2.0497013333333332</v>
      </c>
      <c r="H23" s="23">
        <f>'produksjonsdata-Sm3'!H23*1000/'produksjonsdata-per dag'!$O23</f>
        <v>334.76432994285955</v>
      </c>
      <c r="I23" s="23">
        <f>'produksjonsdata-Sm3'!I23*1000/'produksjonsdata-per dag'!$O23</f>
        <v>339.8</v>
      </c>
      <c r="J23" s="19">
        <f>'produksjonsdata-Sm3'!J23/O23</f>
        <v>0.66566666666666663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35">
      <c r="A24">
        <v>2023</v>
      </c>
      <c r="B24" s="1">
        <v>45047</v>
      </c>
      <c r="C24" s="19">
        <f>'produksjonsdata-Sm3'!C24*6.29/'produksjonsdata-per dag'!$O24</f>
        <v>1.7496629416535483</v>
      </c>
      <c r="D24" s="23">
        <f>'produksjonsdata-Sm3'!D24*6.29/'produksjonsdata-per dag'!$O24</f>
        <v>1.7825048387096774</v>
      </c>
      <c r="E24" s="23">
        <f>'produksjonsdata-Sm3'!E24*6.29/'produksjonsdata-per dag'!$O24</f>
        <v>9.1306451612903211E-3</v>
      </c>
      <c r="F24" s="23">
        <f>'produksjonsdata-Sm3'!F24*6.29/'produksjonsdata-per dag'!$O24</f>
        <v>0.21020774193548389</v>
      </c>
      <c r="G24" s="23">
        <f>'produksjonsdata-Sm3'!G24*6.29/'produksjonsdata-per dag'!$O24</f>
        <v>2.0018432258064514</v>
      </c>
      <c r="H24" s="23">
        <f>'produksjonsdata-Sm3'!H24*1000/'produksjonsdata-per dag'!$O24</f>
        <v>295.90614746320119</v>
      </c>
      <c r="I24" s="23">
        <f>'produksjonsdata-Sm3'!I24*1000/'produksjonsdata-per dag'!$O24</f>
        <v>274.16129032258067</v>
      </c>
      <c r="J24" s="19">
        <f>'produksjonsdata-Sm3'!J24/O24</f>
        <v>0.59241935483870978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3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1.8182293333333335</v>
      </c>
      <c r="E25" s="23">
        <f>'produksjonsdata-Sm3'!E25*6.29/'produksjonsdata-per dag'!$O25</f>
        <v>7.7576666666666662E-3</v>
      </c>
      <c r="F25" s="23">
        <f>'produksjonsdata-Sm3'!F25*6.29/'produksjonsdata-per dag'!$O25</f>
        <v>0.19037733333333334</v>
      </c>
      <c r="G25" s="23">
        <f>'produksjonsdata-Sm3'!G25*6.29/'produksjonsdata-per dag'!$O25</f>
        <v>2.0163643333333336</v>
      </c>
      <c r="H25" s="23">
        <f>'produksjonsdata-Sm3'!H25*1000/'produksjonsdata-per dag'!$O25</f>
        <v>299.05026765120328</v>
      </c>
      <c r="I25" s="23">
        <f>'produksjonsdata-Sm3'!I25*1000/'produksjonsdata-per dag'!$O25</f>
        <v>250.66666666666666</v>
      </c>
      <c r="J25" s="23">
        <f>'produksjonsdata-Sm3'!J25/O25</f>
        <v>0.57123333333333337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35">
      <c r="A26">
        <v>2023</v>
      </c>
      <c r="B26" s="1">
        <v>45108</v>
      </c>
      <c r="C26" s="19">
        <f>'produksjonsdata-Sm3'!C26*6.29/'produksjonsdata-per dag'!$O26</f>
        <v>1.8396540473364518</v>
      </c>
      <c r="D26" s="27">
        <f>'produksjonsdata-Sm3'!D26*6.29/'produksjonsdata-per dag'!$O26</f>
        <v>1.8281580645161291</v>
      </c>
      <c r="E26" s="27">
        <f>'produksjonsdata-Sm3'!E26*6.29/'produksjonsdata-per dag'!$O26</f>
        <v>1.8058387096774195E-2</v>
      </c>
      <c r="F26" s="27">
        <f>'produksjonsdata-Sm3'!F26*6.29/'produksjonsdata-per dag'!$O26</f>
        <v>0.19032322580645161</v>
      </c>
      <c r="G26" s="27">
        <f>'produksjonsdata-Sm3'!G26*6.29/'produksjonsdata-per dag'!$O26</f>
        <v>2.0365396774193547</v>
      </c>
      <c r="H26" s="19">
        <f>'produksjonsdata-Sm3'!H26*1000/'produksjonsdata-per dag'!$O26</f>
        <v>359.29966422229757</v>
      </c>
      <c r="I26" s="27">
        <f>'produksjonsdata-Sm3'!I26*1000/'produksjonsdata-per dag'!$O26</f>
        <v>321.35483870967744</v>
      </c>
      <c r="J26" s="19">
        <f>'produksjonsdata-Sm3'!J26/O26</f>
        <v>0.64512903225806462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3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0</v>
      </c>
      <c r="E27" s="23">
        <f>'produksjonsdata-Sm3'!E27*6.29/'produksjonsdata-per dag'!$O27</f>
        <v>0</v>
      </c>
      <c r="F27" s="23">
        <f>'produksjonsdata-Sm3'!F27*6.29/'produksjonsdata-per dag'!$O27</f>
        <v>0</v>
      </c>
      <c r="G27" s="23">
        <f>'produksjonsdata-Sm3'!G27*6.29/'produksjonsdata-per dag'!$O27</f>
        <v>0</v>
      </c>
      <c r="H27" s="19">
        <f>'produksjonsdata-Sm3'!H27*1000/'produksjonsdata-per dag'!$O27</f>
        <v>317.23340424323499</v>
      </c>
      <c r="I27" s="23">
        <f>'produksjonsdata-Sm3'!I27*1000/'produksjonsdata-per dag'!$O27</f>
        <v>0</v>
      </c>
      <c r="J27" s="23">
        <f>'produksjonsdata-Sm3'!J27/O27</f>
        <v>0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3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3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3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3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3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35">
      <c r="A33" s="3"/>
      <c r="B33" s="1"/>
      <c r="C33" s="2"/>
      <c r="I33" s="13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45</v>
      </c>
    </row>
    <row r="52" spans="1:4" x14ac:dyDescent="0.35">
      <c r="A52" t="s">
        <v>46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47</v>
      </c>
    </row>
    <row r="62" spans="1:4" x14ac:dyDescent="0.3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Randeberg Bjørn</cp:lastModifiedBy>
  <cp:revision/>
  <cp:lastPrinted>2023-06-19T07:52:47Z</cp:lastPrinted>
  <dcterms:created xsi:type="dcterms:W3CDTF">2009-02-17T11:13:04Z</dcterms:created>
  <dcterms:modified xsi:type="dcterms:W3CDTF">2023-08-17T09:32:50Z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