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GrafOD\OD-2023\Excel\"/>
    </mc:Choice>
  </mc:AlternateContent>
  <xr:revisionPtr revIDLastSave="0" documentId="8_{175048EC-2CDF-4402-94BE-4B1A5BF42EFC}" xr6:coauthVersionLast="47" xr6:coauthVersionMax="47" xr10:uidLastSave="{00000000-0000-0000-0000-000000000000}"/>
  <bookViews>
    <workbookView xWindow="-28920" yWindow="2610" windowWidth="29040" windowHeight="17520" activeTab="1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<sst xmlns="http://schemas.openxmlformats.org/spreadsheetml/2006/main" count="203" uniqueCount="64">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</sst>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1.8257232258064515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1.7646493548387094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5193678711"/>
          <c:y val="0.1264849070579001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1.8257232258064515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1.8257232258064515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0.20067129032258066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1.8257232258064515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0.20067129032258066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340.38709677419354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356.80645161290323</c:v>
                </c:pt>
                <c:pt idx="1">
                  <c:v>354.5</c:v>
                </c:pt>
                <c:pt idx="2">
                  <c:v>340.38709677419354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0.67403225806451605</c:v>
                </c:pt>
                <c:pt idx="1">
                  <c:v>0.67300000000000004</c:v>
                </c:pt>
                <c:pt idx="2">
                  <c:v>0.66616129032258065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0.65609677419354839</c:v>
                </c:pt>
                <c:pt idx="1">
                  <c:v>0.66600000000000004</c:v>
                </c:pt>
                <c:pt idx="2">
                  <c:v>0.64806451612903226</c:v>
                </c:pt>
                <c:pt idx="3">
                  <c:v>0.62516666666666665</c:v>
                </c:pt>
                <c:pt idx="4">
                  <c:v>0.61280645161290326</c:v>
                </c:pt>
                <c:pt idx="5">
                  <c:v>0.57680000000000009</c:v>
                </c:pt>
                <c:pt idx="6">
                  <c:v>0.64854838709677409</c:v>
                </c:pt>
                <c:pt idx="7">
                  <c:v>0.66445161290322574</c:v>
                </c:pt>
                <c:pt idx="8">
                  <c:v>0.59533333333333327</c:v>
                </c:pt>
                <c:pt idx="9">
                  <c:v>0.66325806451612901</c:v>
                </c:pt>
                <c:pt idx="10">
                  <c:v>0.65936666666666666</c:v>
                </c:pt>
                <c:pt idx="11">
                  <c:v>0.67835483870967728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0.24221</cdr:x>
      <cdr:y>0.40792</cdr:y>
    </cdr:from>
    <cdr:to>
      <cdr:x>0.27185</cdr:x>
      <cdr:y>0.60874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1777083" y="2902530"/>
          <a:ext cx="1200820" cy="274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0.26305</cdr:x>
      <cdr:y>0.33437</cdr:y>
    </cdr:from>
    <cdr:to>
      <cdr:x>0.30133</cdr:x>
      <cdr:y>0.57881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1879408" y="2553186"/>
          <a:ext cx="1461649" cy="354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0.28329</cdr:x>
      <cdr:y>0.36399</cdr:y>
    </cdr:from>
    <cdr:to>
      <cdr:x>0.31892</cdr:x>
      <cdr:y>0.56483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2184662" y="2612210"/>
          <a:ext cx="1200939" cy="329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0.92928</cdr:x>
      <cdr:y>0.44671</cdr:y>
    </cdr:from>
    <cdr:to>
      <cdr:x>0.96499</cdr:x>
      <cdr:y>0.65183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8163465" y="3125319"/>
          <a:ext cx="1228920" cy="3309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25550" cy="89725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0.25956</cdr:x>
      <cdr:y>0.34798</cdr:y>
    </cdr:from>
    <cdr:to>
      <cdr:x>0.3063</cdr:x>
      <cdr:y>0.58919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1904964" y="2590314"/>
          <a:ext cx="1445144" cy="434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0.28189</cdr:x>
      <cdr:y>0.3707</cdr:y>
    </cdr:from>
    <cdr:to>
      <cdr:x>0.33242</cdr:x>
      <cdr:y>0.58309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2215922" y="2617139"/>
          <a:ext cx="1270004" cy="468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49833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0.2151</cdr:x>
      <cdr:y>0.3349</cdr:y>
    </cdr:from>
    <cdr:to>
      <cdr:x>0.26228</cdr:x>
      <cdr:y>0.54467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1572873" y="2444117"/>
          <a:ext cx="1269878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opLeftCell="D1" zoomScale="90" zoomScaleNormal="90" workbookViewId="0">
      <selection activeCell="E23" sqref="E23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4.453125" bestFit="1" customWidth="1"/>
    <col min="13" max="13" width="14.54296875" customWidth="1"/>
    <col min="14" max="14" width="13.453125" customWidth="1"/>
    <col min="15" max="15" width="6.7265625" customWidth="1"/>
  </cols>
  <sheetData>
    <row r="2" spans="1:15" x14ac:dyDescent="0.3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3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3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58" x14ac:dyDescent="0.3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3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35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10.644</v>
      </c>
      <c r="J8" s="4">
        <f t="shared" ref="J8:J31" si="1">SUM(G8+I8)</f>
        <v>20.338999999999999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35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9.7530000000000001</v>
      </c>
      <c r="J9" s="4">
        <f t="shared" si="1"/>
        <v>18.648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35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</v>
      </c>
      <c r="J10" s="4">
        <f t="shared" si="1"/>
        <v>20.09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35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9.875</v>
      </c>
      <c r="J11" s="4">
        <f t="shared" si="1"/>
        <v>18.754999999999999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35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10.045999999999999</v>
      </c>
      <c r="J12" s="4">
        <f t="shared" si="1"/>
        <v>18.997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35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9.9559999999999995</v>
      </c>
      <c r="J13" s="4">
        <f t="shared" si="1"/>
        <v>17.304000000000002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35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10.872999999999999</v>
      </c>
      <c r="J14" s="4">
        <f t="shared" si="1"/>
        <v>20.104999999999997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35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10.695</v>
      </c>
      <c r="J15" s="4">
        <f t="shared" si="1"/>
        <v>20.597999999999999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35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9.0969999999999995</v>
      </c>
      <c r="J16" s="4">
        <f t="shared" si="1"/>
        <v>17.86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35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10.83</v>
      </c>
      <c r="J17" s="4">
        <f t="shared" si="1"/>
        <v>20.561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35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10.349</v>
      </c>
      <c r="J18" s="4">
        <f t="shared" si="1"/>
        <v>19.780999999999999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35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11.167999999999999</v>
      </c>
      <c r="J19" s="4">
        <f t="shared" si="1"/>
        <v>21.028999999999996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35">
      <c r="A20">
        <v>2023</v>
      </c>
      <c r="B20" s="1">
        <v>44927</v>
      </c>
      <c r="C20" s="17">
        <v>8.9144905560000005</v>
      </c>
      <c r="D20" s="13">
        <v>8.6969999999999992</v>
      </c>
      <c r="E20" s="13">
        <v>0.123</v>
      </c>
      <c r="F20" s="13">
        <v>1.014</v>
      </c>
      <c r="G20" s="21">
        <f t="shared" si="0"/>
        <v>9.8339999999999979</v>
      </c>
      <c r="H20" s="17">
        <v>11.032042859053181</v>
      </c>
      <c r="I20" s="13">
        <v>11.061</v>
      </c>
      <c r="J20" s="4">
        <f t="shared" si="1"/>
        <v>20.894999999999996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35">
      <c r="A21">
        <v>2023</v>
      </c>
      <c r="B21" s="1">
        <v>44958</v>
      </c>
      <c r="C21" s="17">
        <v>8.1315472910000004</v>
      </c>
      <c r="D21" s="2">
        <v>7.899</v>
      </c>
      <c r="E21" s="2">
        <v>0.108</v>
      </c>
      <c r="F21" s="2">
        <v>0.91100000000000003</v>
      </c>
      <c r="G21" s="4">
        <f t="shared" si="0"/>
        <v>8.9179999999999993</v>
      </c>
      <c r="H21" s="17">
        <v>10.027393399890755</v>
      </c>
      <c r="I21" s="2">
        <v>9.9260000000000002</v>
      </c>
      <c r="J21" s="4">
        <f t="shared" si="1"/>
        <v>18.844000000000001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35">
      <c r="A22">
        <v>2023</v>
      </c>
      <c r="B22" s="1">
        <v>44986</v>
      </c>
      <c r="C22" s="17">
        <v>8.9862695709999993</v>
      </c>
      <c r="D22" s="18">
        <v>8.9979999999999993</v>
      </c>
      <c r="E22" s="18">
        <v>0.112</v>
      </c>
      <c r="F22" s="18">
        <v>0.98899999999999999</v>
      </c>
      <c r="G22" s="21">
        <f t="shared" si="0"/>
        <v>10.099</v>
      </c>
      <c r="H22" s="17">
        <v>10.937893187147465</v>
      </c>
      <c r="I22" s="18">
        <v>10.552</v>
      </c>
      <c r="J22" s="21">
        <f t="shared" si="1"/>
        <v>20.651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35">
      <c r="A23">
        <v>2023</v>
      </c>
      <c r="B23" s="1">
        <v>45017</v>
      </c>
      <c r="C23" s="17">
        <v>8.6633473460000001</v>
      </c>
      <c r="D23" s="13"/>
      <c r="E23" s="13"/>
      <c r="F23" s="13"/>
      <c r="G23" s="21">
        <f t="shared" si="0"/>
        <v>0</v>
      </c>
      <c r="H23" s="17">
        <v>10.042929898285788</v>
      </c>
      <c r="I23" s="13"/>
      <c r="J23" s="21">
        <f t="shared" si="1"/>
        <v>0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35">
      <c r="A24">
        <v>2023</v>
      </c>
      <c r="B24" s="1">
        <v>45047</v>
      </c>
      <c r="C24" s="17">
        <v>8.623140094</v>
      </c>
      <c r="D24" s="20"/>
      <c r="E24" s="2"/>
      <c r="F24" s="2"/>
      <c r="G24" s="4">
        <f t="shared" si="0"/>
        <v>0</v>
      </c>
      <c r="H24" s="17">
        <v>9.1730905713592357</v>
      </c>
      <c r="I24" s="2"/>
      <c r="J24" s="4">
        <f t="shared" si="1"/>
        <v>0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35">
      <c r="A25">
        <v>2023</v>
      </c>
      <c r="B25" s="1">
        <v>45078</v>
      </c>
      <c r="C25" s="17">
        <v>8.5836314960000006</v>
      </c>
      <c r="D25" s="20"/>
      <c r="E25" s="13"/>
      <c r="F25" s="13"/>
      <c r="G25" s="4">
        <f t="shared" si="0"/>
        <v>0</v>
      </c>
      <c r="H25" s="17">
        <v>8.9715080295360981</v>
      </c>
      <c r="I25" s="13"/>
      <c r="J25" s="21">
        <f t="shared" si="1"/>
        <v>0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35">
      <c r="A26">
        <v>2023</v>
      </c>
      <c r="B26" s="1">
        <v>45108</v>
      </c>
      <c r="C26" s="17">
        <v>9.0666574670000006</v>
      </c>
      <c r="D26" s="13"/>
      <c r="E26" s="13"/>
      <c r="F26" s="13"/>
      <c r="G26" s="21">
        <f t="shared" si="0"/>
        <v>0</v>
      </c>
      <c r="H26" s="17">
        <v>11.138289590891224</v>
      </c>
      <c r="I26" s="13"/>
      <c r="J26" s="21">
        <f t="shared" si="1"/>
        <v>0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35">
      <c r="A27">
        <v>2023</v>
      </c>
      <c r="B27" s="1">
        <v>45139</v>
      </c>
      <c r="C27" s="17">
        <v>8.7327804170000007</v>
      </c>
      <c r="D27" s="13"/>
      <c r="E27" s="13"/>
      <c r="F27" s="13"/>
      <c r="G27" s="21">
        <f t="shared" si="0"/>
        <v>0</v>
      </c>
      <c r="H27" s="17">
        <v>9.8342355315402834</v>
      </c>
      <c r="I27" s="13"/>
      <c r="J27" s="21">
        <f t="shared" si="1"/>
        <v>0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35">
      <c r="A28">
        <v>2023</v>
      </c>
      <c r="B28" s="1">
        <v>45170</v>
      </c>
      <c r="C28" s="17">
        <v>8.2299263329999999</v>
      </c>
      <c r="D28" s="13"/>
      <c r="E28" s="13"/>
      <c r="F28" s="13"/>
      <c r="G28" s="21">
        <f t="shared" si="0"/>
        <v>0</v>
      </c>
      <c r="H28" s="17">
        <v>9.5736427380603271</v>
      </c>
      <c r="I28" s="13"/>
      <c r="J28" s="21">
        <f t="shared" si="1"/>
        <v>0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35">
      <c r="A29">
        <v>2023</v>
      </c>
      <c r="B29" s="1">
        <v>45200</v>
      </c>
      <c r="C29" s="17">
        <v>9.0464445050000002</v>
      </c>
      <c r="D29" s="13"/>
      <c r="E29" s="13"/>
      <c r="F29" s="13"/>
      <c r="G29" s="21">
        <f t="shared" si="0"/>
        <v>0</v>
      </c>
      <c r="H29" s="17">
        <v>10.996841809991984</v>
      </c>
      <c r="I29" s="13"/>
      <c r="J29" s="21">
        <f t="shared" si="1"/>
        <v>0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35">
      <c r="A30">
        <v>2023</v>
      </c>
      <c r="B30" s="1">
        <v>45231</v>
      </c>
      <c r="C30" s="17">
        <v>8.7560970739999995</v>
      </c>
      <c r="D30" s="13"/>
      <c r="E30" s="13"/>
      <c r="F30" s="13"/>
      <c r="G30" s="21">
        <f t="shared" si="0"/>
        <v>0</v>
      </c>
      <c r="H30" s="17">
        <v>10.684140663752522</v>
      </c>
      <c r="I30" s="13"/>
      <c r="J30" s="21">
        <f t="shared" si="1"/>
        <v>0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35">
      <c r="A31">
        <v>2023</v>
      </c>
      <c r="B31" s="1">
        <v>45261</v>
      </c>
      <c r="C31" s="17">
        <v>8.9346923260000004</v>
      </c>
      <c r="D31" s="18"/>
      <c r="E31" s="18"/>
      <c r="F31" s="18"/>
      <c r="G31" s="21">
        <f t="shared" si="0"/>
        <v>0</v>
      </c>
      <c r="H31" s="17">
        <v>10.914510470726842</v>
      </c>
      <c r="I31" s="13"/>
      <c r="J31" s="21">
        <f t="shared" si="1"/>
        <v>0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35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35">
      <c r="A33" s="3"/>
      <c r="B33" s="1"/>
      <c r="C33" s="2"/>
      <c r="D33" s="11"/>
      <c r="E33" s="11"/>
      <c r="F33" s="18"/>
      <c r="I33" s="18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56</v>
      </c>
    </row>
    <row r="41" spans="1:10" x14ac:dyDescent="0.35">
      <c r="A41" t="s">
        <v>57</v>
      </c>
    </row>
    <row r="42" spans="1:10" x14ac:dyDescent="0.35">
      <c r="A42" t="s">
        <v>62</v>
      </c>
    </row>
    <row r="43" spans="1:10" x14ac:dyDescent="0.35">
      <c r="A43" t="s">
        <v>63</v>
      </c>
    </row>
    <row r="44" spans="1:10" x14ac:dyDescent="0.35">
      <c r="A44" t="s">
        <v>58</v>
      </c>
    </row>
    <row r="45" spans="1:10" x14ac:dyDescent="0.35">
      <c r="A45" t="s">
        <v>59</v>
      </c>
    </row>
    <row r="48" spans="1:10" x14ac:dyDescent="0.35">
      <c r="A48" s="3" t="s">
        <v>31</v>
      </c>
      <c r="B48" s="3"/>
      <c r="C48" s="3"/>
      <c r="D48" s="3" t="s">
        <v>32</v>
      </c>
    </row>
    <row r="49" spans="1:4" ht="15.5" x14ac:dyDescent="0.35">
      <c r="A49" t="s">
        <v>33</v>
      </c>
      <c r="D49" s="12" t="s">
        <v>34</v>
      </c>
    </row>
    <row r="50" spans="1:4" x14ac:dyDescent="0.35">
      <c r="A50" t="s">
        <v>35</v>
      </c>
      <c r="D50" t="s">
        <v>36</v>
      </c>
    </row>
    <row r="51" spans="1:4" x14ac:dyDescent="0.35">
      <c r="A51" t="s">
        <v>37</v>
      </c>
    </row>
    <row r="52" spans="1:4" x14ac:dyDescent="0.35">
      <c r="A52" t="s">
        <v>8</v>
      </c>
    </row>
    <row r="53" spans="1:4" x14ac:dyDescent="0.35">
      <c r="A53" t="s">
        <v>60</v>
      </c>
    </row>
    <row r="54" spans="1:4" x14ac:dyDescent="0.35">
      <c r="A54" t="s">
        <v>61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38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37</v>
      </c>
    </row>
    <row r="62" spans="1:4" x14ac:dyDescent="0.3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abSelected="1" zoomScaleNormal="100" workbookViewId="0">
      <selection activeCell="B20" sqref="B20:N22"/>
    </sheetView>
  </sheetViews>
  <sheetFormatPr baseColWidth="10" defaultColWidth="11.453125" defaultRowHeight="14.5" x14ac:dyDescent="0.35"/>
  <cols>
    <col min="1" max="1" width="23" customWidth="1"/>
    <col min="8" max="8" width="12.453125" customWidth="1"/>
    <col min="9" max="9" width="12.7265625" customWidth="1"/>
    <col min="10" max="10" width="15.453125" customWidth="1"/>
    <col min="11" max="11" width="12.54296875" customWidth="1"/>
    <col min="13" max="13" width="14.54296875" customWidth="1"/>
    <col min="14" max="14" width="13.453125" customWidth="1"/>
    <col min="15" max="15" width="10.54296875" bestFit="1" customWidth="1"/>
  </cols>
  <sheetData>
    <row r="2" spans="1:16" x14ac:dyDescent="0.35">
      <c r="A2" s="8"/>
      <c r="B2" s="8"/>
      <c r="C2" s="29" t="s">
        <v>0</v>
      </c>
      <c r="D2" s="29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2.5" x14ac:dyDescent="0.3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35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35">
      <c r="A5" s="5"/>
      <c r="B5" s="5"/>
      <c r="C5" s="28" t="s">
        <v>17</v>
      </c>
      <c r="D5" s="28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58" x14ac:dyDescent="0.3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35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35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343.35483870967744</v>
      </c>
      <c r="J8" s="19">
        <f>'produksjonsdata-Sm3'!J8/O8</f>
        <v>0.65609677419354839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35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348.32142857142856</v>
      </c>
      <c r="J9" s="19">
        <f>'produksjonsdata-Sm3'!J9/O9</f>
        <v>0.66600000000000004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35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338.38709677419354</v>
      </c>
      <c r="J10" s="19">
        <f>'produksjonsdata-Sm3'!J10/O10</f>
        <v>0.64806451612903226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35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329.16666666666669</v>
      </c>
      <c r="J11" s="19">
        <f>'produksjonsdata-Sm3'!J11/O11</f>
        <v>0.62516666666666665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35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324.06451612903226</v>
      </c>
      <c r="J12" s="19">
        <f>'produksjonsdata-Sm3'!J12/O12</f>
        <v>0.61280645161290326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35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331.86666666666667</v>
      </c>
      <c r="J13" s="19">
        <f>'produksjonsdata-Sm3'!J13/O13</f>
        <v>0.57680000000000009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35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350.74193548387098</v>
      </c>
      <c r="J14" s="19">
        <f>'produksjonsdata-Sm3'!J14/O14</f>
        <v>0.64854838709677409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35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</v>
      </c>
      <c r="J15" s="19">
        <f>'produksjonsdata-Sm3'!J15/O15</f>
        <v>0.66445161290322574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35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303.23333333333335</v>
      </c>
      <c r="J16" s="19">
        <f>'produksjonsdata-Sm3'!J16/O16</f>
        <v>0.59533333333333327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35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349.35483870967744</v>
      </c>
      <c r="J17" s="19">
        <f>'produksjonsdata-Sm3'!J17/O17</f>
        <v>0.66325806451612901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35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344.96666666666664</v>
      </c>
      <c r="J18" s="19">
        <f>'produksjonsdata-Sm3'!J18/O18</f>
        <v>0.65936666666666666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35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360.25806451612902</v>
      </c>
      <c r="J19" s="19">
        <f>'produksjonsdata-Sm3'!J19/O19</f>
        <v>0.67835483870967728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35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1.7646493548387094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0.20574387096774197</v>
      </c>
      <c r="G20" s="19">
        <f>'produksjonsdata-Sm3'!G20*6.29/'produksjonsdata-per dag'!$O20</f>
        <v>1.9953503225806446</v>
      </c>
      <c r="H20" s="19">
        <f>'produksjonsdata-Sm3'!H20*1000/'produksjonsdata-per dag'!$O20</f>
        <v>355.87235029203811</v>
      </c>
      <c r="I20" s="19">
        <f>'produksjonsdata-Sm3'!I20*1000/'produksjonsdata-per dag'!$O20</f>
        <v>356.80645161290323</v>
      </c>
      <c r="J20" s="19">
        <f>'produksjonsdata-Sm3'!J20/O20</f>
        <v>0.67403225806451605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35">
      <c r="A21">
        <v>2023</v>
      </c>
      <c r="B21" s="1">
        <v>44958</v>
      </c>
      <c r="C21" s="19">
        <f>'produksjonsdata-Sm3'!C21*6.29/'produksjonsdata-per dag'!$O21</f>
        <v>1.8266940164425001</v>
      </c>
      <c r="D21" s="19">
        <f>'produksjonsdata-Sm3'!D21*6.29/'produksjonsdata-per dag'!$O21</f>
        <v>1.7744539285714287</v>
      </c>
      <c r="E21" s="19">
        <f>'produksjonsdata-Sm3'!E21*6.29/'produksjonsdata-per dag'!$O21</f>
        <v>2.4261428571428573E-2</v>
      </c>
      <c r="F21" s="19">
        <f>'produksjonsdata-Sm3'!F21*6.29/'produksjonsdata-per dag'!$O21</f>
        <v>0.20464964285714288</v>
      </c>
      <c r="G21" s="19">
        <f>'produksjonsdata-Sm3'!G21*6.29/'produksjonsdata-per dag'!$O21</f>
        <v>2.0033649999999996</v>
      </c>
      <c r="H21" s="19">
        <f>'produksjonsdata-Sm3'!H21*1000/'produksjonsdata-per dag'!$O21</f>
        <v>358.12119285324127</v>
      </c>
      <c r="I21" s="19">
        <f>'produksjonsdata-Sm3'!I21*1000/'produksjonsdata-per dag'!$O21</f>
        <v>354.5</v>
      </c>
      <c r="J21" s="19">
        <f>'produksjonsdata-Sm3'!J21/O21</f>
        <v>0.67300000000000004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35">
      <c r="A22">
        <v>2023</v>
      </c>
      <c r="B22" s="1">
        <v>44986</v>
      </c>
      <c r="C22" s="19">
        <f>'produksjonsdata-Sm3'!C22*6.29/'produksjonsdata-per dag'!$O22</f>
        <v>1.823343083922258</v>
      </c>
      <c r="D22" s="27">
        <f>'produksjonsdata-Sm3'!D22*6.29/'produksjonsdata-per dag'!$O22</f>
        <v>1.8257232258064515</v>
      </c>
      <c r="E22" s="27">
        <f>'produksjonsdata-Sm3'!E22*6.29/'produksjonsdata-per dag'!$O22</f>
        <v>2.2725161290322579E-2</v>
      </c>
      <c r="F22" s="27">
        <f>'produksjonsdata-Sm3'!F22*6.29/'produksjonsdata-per dag'!$O22</f>
        <v>0.20067129032258066</v>
      </c>
      <c r="G22" s="27">
        <f>'produksjonsdata-Sm3'!G22*6.29/'produksjonsdata-per dag'!$O22</f>
        <v>2.049119677419355</v>
      </c>
      <c r="H22" s="19">
        <f>'produksjonsdata-Sm3'!H22*1000/'produksjonsdata-per dag'!$O22</f>
        <v>352.83526410153115</v>
      </c>
      <c r="I22" s="27">
        <f>'produksjonsdata-Sm3'!I22*1000/'produksjonsdata-per dag'!$O22</f>
        <v>340.38709677419354</v>
      </c>
      <c r="J22" s="19">
        <f>'produksjonsdata-Sm3'!J22/O22</f>
        <v>0.66616129032258065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35">
      <c r="A23">
        <v>2023</v>
      </c>
      <c r="B23" s="1">
        <v>45017</v>
      </c>
      <c r="C23" s="19">
        <f>'produksjonsdata-Sm3'!C23*6.29/'produksjonsdata-per dag'!$O23</f>
        <v>1.8164151602113334</v>
      </c>
      <c r="D23" s="19">
        <f>'produksjonsdata-Sm3'!D23*6.29/'produksjonsdata-per dag'!$O23</f>
        <v>0</v>
      </c>
      <c r="E23" s="19">
        <f>'produksjonsdata-Sm3'!E23*6.29/'produksjonsdata-per dag'!$O23</f>
        <v>0</v>
      </c>
      <c r="F23" s="19">
        <f>'produksjonsdata-Sm3'!F23*6.29/'produksjonsdata-per dag'!$O23</f>
        <v>0</v>
      </c>
      <c r="G23" s="19">
        <f>'produksjonsdata-Sm3'!G23*6.29/'produksjonsdata-per dag'!$O23</f>
        <v>0</v>
      </c>
      <c r="H23" s="19">
        <f>'produksjonsdata-Sm3'!H23*1000/'produksjonsdata-per dag'!$O23</f>
        <v>334.76432994285955</v>
      </c>
      <c r="I23" s="19">
        <f>'produksjonsdata-Sm3'!I23*1000/'produksjonsdata-per dag'!$O23</f>
        <v>0</v>
      </c>
      <c r="J23" s="19">
        <f>'produksjonsdata-Sm3'!J23/O23</f>
        <v>0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35">
      <c r="A24">
        <v>2023</v>
      </c>
      <c r="B24" s="1">
        <v>45047</v>
      </c>
      <c r="C24" s="19">
        <f>'produksjonsdata-Sm3'!C24*6.29/'produksjonsdata-per dag'!$O24</f>
        <v>1.7496629416535483</v>
      </c>
      <c r="D24" s="19">
        <f>'produksjonsdata-Sm3'!D24*6.29/'produksjonsdata-per dag'!$O24</f>
        <v>0</v>
      </c>
      <c r="E24" s="19">
        <f>'produksjonsdata-Sm3'!E24*6.29/'produksjonsdata-per dag'!$O24</f>
        <v>0</v>
      </c>
      <c r="F24" s="19">
        <f>'produksjonsdata-Sm3'!F24*6.29/'produksjonsdata-per dag'!$O24</f>
        <v>0</v>
      </c>
      <c r="G24" s="19">
        <f>'produksjonsdata-Sm3'!G24*6.29/'produksjonsdata-per dag'!$O24</f>
        <v>0</v>
      </c>
      <c r="H24" s="19">
        <f>'produksjonsdata-Sm3'!H24*1000/'produksjonsdata-per dag'!$O24</f>
        <v>295.90614746320119</v>
      </c>
      <c r="I24" s="19">
        <f>'produksjonsdata-Sm3'!I24*1000/'produksjonsdata-per dag'!$O24</f>
        <v>0</v>
      </c>
      <c r="J24" s="19">
        <f>'produksjonsdata-Sm3'!J24/O24</f>
        <v>0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35">
      <c r="A25">
        <v>2023</v>
      </c>
      <c r="B25" s="25">
        <v>45078</v>
      </c>
      <c r="C25" s="23">
        <f>'produksjonsdata-Sm3'!C25*6.29/'produksjonsdata-per dag'!$O25</f>
        <v>1.7997014036613335</v>
      </c>
      <c r="D25" s="23">
        <f>'produksjonsdata-Sm3'!D25*6.29/'produksjonsdata-per dag'!$O25</f>
        <v>0</v>
      </c>
      <c r="E25" s="23">
        <f>'produksjonsdata-Sm3'!E25*6.29/'produksjonsdata-per dag'!$O25</f>
        <v>0</v>
      </c>
      <c r="F25" s="23">
        <f>'produksjonsdata-Sm3'!F25*6.29/'produksjonsdata-per dag'!$O25</f>
        <v>0</v>
      </c>
      <c r="G25" s="23">
        <f>'produksjonsdata-Sm3'!G25*6.29/'produksjonsdata-per dag'!$O25</f>
        <v>0</v>
      </c>
      <c r="H25" s="23">
        <f>'produksjonsdata-Sm3'!H25*1000/'produksjonsdata-per dag'!$O25</f>
        <v>299.05026765120328</v>
      </c>
      <c r="I25" s="23">
        <f>'produksjonsdata-Sm3'!I25*1000/'produksjonsdata-per dag'!$O25</f>
        <v>0</v>
      </c>
      <c r="J25" s="23">
        <f>'produksjonsdata-Sm3'!J25/O25</f>
        <v>0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35">
      <c r="A26">
        <v>2023</v>
      </c>
      <c r="B26" s="1">
        <v>45108</v>
      </c>
      <c r="C26" s="19">
        <f>'produksjonsdata-Sm3'!C26*6.29/'produksjonsdata-per dag'!$O26</f>
        <v>1.8396540473364518</v>
      </c>
      <c r="D26" s="23">
        <f>'produksjonsdata-Sm3'!D26*6.29/'produksjonsdata-per dag'!$O26</f>
        <v>0</v>
      </c>
      <c r="E26" s="19">
        <f>'produksjonsdata-Sm3'!E26*6.29/'produksjonsdata-per dag'!$O26</f>
        <v>0</v>
      </c>
      <c r="F26" s="19">
        <f>'produksjonsdata-Sm3'!F26*6.29/'produksjonsdata-per dag'!$O26</f>
        <v>0</v>
      </c>
      <c r="G26" s="19">
        <f>'produksjonsdata-Sm3'!G26*6.29/'produksjonsdata-per dag'!$O26</f>
        <v>0</v>
      </c>
      <c r="H26" s="19">
        <f>'produksjonsdata-Sm3'!H26*1000/'produksjonsdata-per dag'!$O26</f>
        <v>359.29966422229757</v>
      </c>
      <c r="I26" s="19">
        <f>'produksjonsdata-Sm3'!I26*1000/'produksjonsdata-per dag'!$O26</f>
        <v>0</v>
      </c>
      <c r="J26" s="19">
        <f>'produksjonsdata-Sm3'!J26/O26</f>
        <v>0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35">
      <c r="A27">
        <v>2023</v>
      </c>
      <c r="B27" s="1">
        <v>45139</v>
      </c>
      <c r="C27" s="19">
        <f>'produksjonsdata-Sm3'!C27*6.29/'produksjonsdata-per dag'!$O27</f>
        <v>1.7719093168687099</v>
      </c>
      <c r="D27" s="23">
        <f>'produksjonsdata-Sm3'!D27*6.29/'produksjonsdata-per dag'!$O27</f>
        <v>0</v>
      </c>
      <c r="E27" s="23">
        <f>'produksjonsdata-Sm3'!E27*6.29/'produksjonsdata-per dag'!$O27</f>
        <v>0</v>
      </c>
      <c r="F27" s="23">
        <f>'produksjonsdata-Sm3'!F27*6.29/'produksjonsdata-per dag'!$O27</f>
        <v>0</v>
      </c>
      <c r="G27" s="23">
        <f>'produksjonsdata-Sm3'!G27*6.29/'produksjonsdata-per dag'!$O27</f>
        <v>0</v>
      </c>
      <c r="H27" s="19">
        <f>'produksjonsdata-Sm3'!H27*1000/'produksjonsdata-per dag'!$O27</f>
        <v>317.23340424323499</v>
      </c>
      <c r="I27" s="23">
        <f>'produksjonsdata-Sm3'!I27*1000/'produksjonsdata-per dag'!$O27</f>
        <v>0</v>
      </c>
      <c r="J27" s="23">
        <f>'produksjonsdata-Sm3'!J27/O27</f>
        <v>0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35">
      <c r="A28">
        <v>2023</v>
      </c>
      <c r="B28" s="1">
        <v>45170</v>
      </c>
      <c r="C28" s="19">
        <f>'produksjonsdata-Sm3'!C28*6.29/'produksjonsdata-per dag'!$O28</f>
        <v>1.7255412211523333</v>
      </c>
      <c r="D28" s="19">
        <f>'produksjonsdata-Sm3'!D28*6.29/'produksjonsdata-per dag'!$O28</f>
        <v>0</v>
      </c>
      <c r="E28" s="19">
        <f>'produksjonsdata-Sm3'!E28*6.29/'produksjonsdata-per dag'!$O28</f>
        <v>0</v>
      </c>
      <c r="F28" s="19">
        <f>'produksjonsdata-Sm3'!F28*6.29/'produksjonsdata-per dag'!$O28</f>
        <v>0</v>
      </c>
      <c r="G28" s="19">
        <f>'produksjonsdata-Sm3'!G28*6.29/'produksjonsdata-per dag'!$O28</f>
        <v>0</v>
      </c>
      <c r="H28" s="19">
        <f>'produksjonsdata-Sm3'!H28*1000/'produksjonsdata-per dag'!$O28</f>
        <v>319.1214246020109</v>
      </c>
      <c r="I28" s="19">
        <f>'produksjonsdata-Sm3'!I28*1000/'produksjonsdata-per dag'!$O28</f>
        <v>0</v>
      </c>
      <c r="J28" s="19">
        <f>'produksjonsdata-Sm3'!J28/O28</f>
        <v>0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35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0</v>
      </c>
      <c r="E29" s="23">
        <f>'produksjonsdata-Sm3'!E29*6.29/'produksjonsdata-per dag'!$O29</f>
        <v>0</v>
      </c>
      <c r="F29" s="23">
        <f>'produksjonsdata-Sm3'!F29*6.29/'produksjonsdata-per dag'!$O29</f>
        <v>0</v>
      </c>
      <c r="G29" s="23">
        <f>'produksjonsdata-Sm3'!G29*6.29/'produksjonsdata-per dag'!$O29</f>
        <v>0</v>
      </c>
      <c r="H29" s="19">
        <f>'produksjonsdata-Sm3'!H29*1000/'produksjonsdata-per dag'!$O29</f>
        <v>354.73683258038659</v>
      </c>
      <c r="I29" s="23">
        <f>'produksjonsdata-Sm3'!I29*1000/'produksjonsdata-per dag'!$O29</f>
        <v>0</v>
      </c>
      <c r="J29" s="23">
        <f>'produksjonsdata-Sm3'!J29/O29</f>
        <v>0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35">
      <c r="A30">
        <v>2023</v>
      </c>
      <c r="B30" s="1">
        <v>45231</v>
      </c>
      <c r="C30" s="19">
        <f>'produksjonsdata-Sm3'!C30*6.29/'produksjonsdata-per dag'!$O30</f>
        <v>1.8358616865153332</v>
      </c>
      <c r="D30" s="23">
        <f>'produksjonsdata-Sm3'!D30*6.29/'produksjonsdata-per dag'!$O30</f>
        <v>0</v>
      </c>
      <c r="E30" s="23">
        <f>'produksjonsdata-Sm3'!E30*6.29/'produksjonsdata-per dag'!$O30</f>
        <v>0</v>
      </c>
      <c r="F30" s="23">
        <f>'produksjonsdata-Sm3'!F30*6.29/'produksjonsdata-per dag'!$O30</f>
        <v>0</v>
      </c>
      <c r="G30" s="23">
        <f>'produksjonsdata-Sm3'!G30*6.29/'produksjonsdata-per dag'!$O30</f>
        <v>0</v>
      </c>
      <c r="H30" s="19">
        <f>'produksjonsdata-Sm3'!H30*1000/'produksjonsdata-per dag'!$O30</f>
        <v>356.13802212508409</v>
      </c>
      <c r="I30" s="23">
        <f>'produksjonsdata-Sm3'!I30*1000/'produksjonsdata-per dag'!$O30</f>
        <v>0</v>
      </c>
      <c r="J30" s="23">
        <f>'produksjonsdata-Sm3'!J30/O30</f>
        <v>0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35">
      <c r="A31">
        <v>2023</v>
      </c>
      <c r="B31" s="1">
        <v>45261</v>
      </c>
      <c r="C31" s="19">
        <f>'produksjonsdata-Sm3'!C31*6.29/'produksjonsdata-per dag'!$O31</f>
        <v>1.8128778945335484</v>
      </c>
      <c r="D31" s="23">
        <f>'produksjonsdata-Sm3'!D31*6.29/'produksjonsdata-per dag'!$O31</f>
        <v>0</v>
      </c>
      <c r="E31" s="23">
        <f>'produksjonsdata-Sm3'!E31*6.29/'produksjonsdata-per dag'!$O31</f>
        <v>0</v>
      </c>
      <c r="F31" s="23">
        <f>'produksjonsdata-Sm3'!F31*6.29/'produksjonsdata-per dag'!$O31</f>
        <v>0</v>
      </c>
      <c r="G31" s="23">
        <f>'produksjonsdata-Sm3'!G31*6.29/'produksjonsdata-per dag'!$O31</f>
        <v>0</v>
      </c>
      <c r="H31" s="19">
        <f>'produksjonsdata-Sm3'!H31*1000/'produksjonsdata-per dag'!$O31</f>
        <v>352.08098292667233</v>
      </c>
      <c r="I31" s="23">
        <f>'produksjonsdata-Sm3'!I31*1000/'produksjonsdata-per dag'!$O31</f>
        <v>0</v>
      </c>
      <c r="J31" s="23">
        <f>'produksjonsdata-Sm3'!J31/O31</f>
        <v>0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35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35">
      <c r="A33" s="3"/>
      <c r="B33" s="1"/>
      <c r="C33" s="2"/>
      <c r="I33" s="13"/>
    </row>
    <row r="35" spans="1:10" x14ac:dyDescent="0.35">
      <c r="E35" s="16"/>
      <c r="H35" s="16"/>
      <c r="J35" s="2"/>
    </row>
    <row r="36" spans="1:10" x14ac:dyDescent="0.35">
      <c r="A36" s="11" t="s">
        <v>28</v>
      </c>
    </row>
    <row r="37" spans="1:10" x14ac:dyDescent="0.35">
      <c r="A37" s="11" t="s">
        <v>29</v>
      </c>
    </row>
    <row r="38" spans="1:10" x14ac:dyDescent="0.35">
      <c r="A38" s="11"/>
    </row>
    <row r="39" spans="1:10" x14ac:dyDescent="0.35">
      <c r="A39" s="3" t="s">
        <v>30</v>
      </c>
    </row>
    <row r="40" spans="1:10" x14ac:dyDescent="0.35">
      <c r="A40" t="s">
        <v>56</v>
      </c>
    </row>
    <row r="41" spans="1:10" x14ac:dyDescent="0.35">
      <c r="A41" t="s">
        <v>57</v>
      </c>
    </row>
    <row r="42" spans="1:10" x14ac:dyDescent="0.35">
      <c r="A42" t="s">
        <v>62</v>
      </c>
    </row>
    <row r="43" spans="1:10" x14ac:dyDescent="0.35">
      <c r="A43" t="s">
        <v>63</v>
      </c>
    </row>
    <row r="44" spans="1:10" x14ac:dyDescent="0.35">
      <c r="A44" t="s">
        <v>58</v>
      </c>
    </row>
    <row r="45" spans="1:10" x14ac:dyDescent="0.35">
      <c r="A45" t="s">
        <v>59</v>
      </c>
    </row>
    <row r="48" spans="1:10" x14ac:dyDescent="0.35">
      <c r="A48" s="3" t="s">
        <v>31</v>
      </c>
      <c r="B48" s="3"/>
      <c r="C48" s="3"/>
      <c r="D48" s="3" t="s">
        <v>32</v>
      </c>
    </row>
    <row r="49" spans="1:4" ht="15.5" x14ac:dyDescent="0.35">
      <c r="A49" t="s">
        <v>33</v>
      </c>
      <c r="D49" s="12" t="s">
        <v>34</v>
      </c>
    </row>
    <row r="50" spans="1:4" x14ac:dyDescent="0.35">
      <c r="A50" t="s">
        <v>35</v>
      </c>
      <c r="D50" t="s">
        <v>36</v>
      </c>
    </row>
    <row r="51" spans="1:4" x14ac:dyDescent="0.35">
      <c r="A51" t="s">
        <v>45</v>
      </c>
    </row>
    <row r="52" spans="1:4" x14ac:dyDescent="0.35">
      <c r="A52" t="s">
        <v>46</v>
      </c>
    </row>
    <row r="53" spans="1:4" x14ac:dyDescent="0.35">
      <c r="A53" t="s">
        <v>60</v>
      </c>
    </row>
    <row r="54" spans="1:4" x14ac:dyDescent="0.35">
      <c r="A54" t="s">
        <v>61</v>
      </c>
    </row>
    <row r="55" spans="1:4" x14ac:dyDescent="0.35">
      <c r="A55" t="s">
        <v>17</v>
      </c>
    </row>
    <row r="56" spans="1:4" x14ac:dyDescent="0.35">
      <c r="A56" t="s">
        <v>0</v>
      </c>
    </row>
    <row r="57" spans="1:4" x14ac:dyDescent="0.35">
      <c r="A57" t="s">
        <v>18</v>
      </c>
    </row>
    <row r="58" spans="1:4" x14ac:dyDescent="0.35">
      <c r="A58" t="s">
        <v>38</v>
      </c>
    </row>
    <row r="59" spans="1:4" x14ac:dyDescent="0.35">
      <c r="A59" t="s">
        <v>2</v>
      </c>
    </row>
    <row r="60" spans="1:4" x14ac:dyDescent="0.35">
      <c r="A60" t="s">
        <v>2</v>
      </c>
    </row>
    <row r="61" spans="1:4" x14ac:dyDescent="0.35">
      <c r="A61" t="s">
        <v>47</v>
      </c>
    </row>
    <row r="62" spans="1:4" x14ac:dyDescent="0.35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2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Goa Rune</cp:lastModifiedBy>
  <cp:revision/>
  <cp:lastPrinted>2022-05-20T11:01:02Z</cp:lastPrinted>
  <dcterms:created xsi:type="dcterms:W3CDTF">2009-02-17T11:13:04Z</dcterms:created>
  <dcterms:modified xsi:type="dcterms:W3CDTF">2023-04-18T13:45:57Z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